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<sst xmlns="http://schemas.openxmlformats.org/spreadsheetml/2006/main" count="87" uniqueCount="73">
  <si>
    <t>（攀枝花市）2017年棚改项目资金报账进展情况</t>
  </si>
  <si>
    <t>（数据截至20120年4月24日）</t>
  </si>
  <si>
    <t>单位：万元</t>
  </si>
  <si>
    <t>区县
名称</t>
  </si>
  <si>
    <t>项目名称</t>
  </si>
  <si>
    <t>项目贷款
期数</t>
  </si>
  <si>
    <t>报账总花名册户数</t>
  </si>
  <si>
    <t>应清退公房户数</t>
  </si>
  <si>
    <t>应报账
户数</t>
  </si>
  <si>
    <t>已报送银行审查户数</t>
  </si>
  <si>
    <t>报送银行报审完成率</t>
  </si>
  <si>
    <t>报送银行审查报账资金</t>
  </si>
  <si>
    <t>完成安置户数</t>
  </si>
  <si>
    <t>拨付安置补偿款</t>
  </si>
  <si>
    <t>房票情况(张)</t>
  </si>
  <si>
    <t>已清退公房（户）</t>
  </si>
  <si>
    <t>备注</t>
  </si>
  <si>
    <t>已发放</t>
  </si>
  <si>
    <t>已报账</t>
  </si>
  <si>
    <t>东区</t>
  </si>
  <si>
    <t>攀枝花市东区危楼棚户区改造项目</t>
  </si>
  <si>
    <t>国开行三期</t>
  </si>
  <si>
    <t>攀枝花市东区港华棚户区改造项目</t>
  </si>
  <si>
    <t>东区炳草岗片区棚户区改造子项目</t>
  </si>
  <si>
    <t>国开行四期</t>
  </si>
  <si>
    <t>223户公房待查住户资料</t>
  </si>
  <si>
    <t>东区银江镇五道河片区棚户区改造项目</t>
  </si>
  <si>
    <t>农发行一期</t>
  </si>
  <si>
    <t>东区大渡口片区棚户区改造一期项目</t>
  </si>
  <si>
    <t>邮储行一期</t>
  </si>
  <si>
    <t>东区金华巷片区棚户区改造项目</t>
  </si>
  <si>
    <t>东区大渡口片区棚户区改造二期项目</t>
  </si>
  <si>
    <t>邮储行二期</t>
  </si>
  <si>
    <t>东区炳草岗桃源街片区棚户区改造项目</t>
  </si>
  <si>
    <t>105户公房待查住户资料</t>
  </si>
  <si>
    <t>东区马家湾片区棚户区改造项目</t>
  </si>
  <si>
    <t>东区攀密片区棚户区改造项目</t>
  </si>
  <si>
    <t>东区弄弄坪片区棚户区改造项目</t>
  </si>
  <si>
    <t>小计</t>
  </si>
  <si>
    <t>钒钛高新区
(钒钛新城)</t>
  </si>
  <si>
    <t>攀枝花钒钛高新区针纺厂地块棚户区改造子项目</t>
  </si>
  <si>
    <t>米易县</t>
  </si>
  <si>
    <t>米易县城南沿214省道危旧房棚户区改造项目</t>
  </si>
  <si>
    <t>2017年米易县老城区危旧房棚户区改造（一期）子项目</t>
  </si>
  <si>
    <t>仁和区</t>
  </si>
  <si>
    <t>仁和区莲花塘棚户区改造项目</t>
  </si>
  <si>
    <t>仁和区片区危旧房棚户区改造子项目</t>
  </si>
  <si>
    <t>2017年仁和区第二批次危旧房棚户区改造子项目</t>
  </si>
  <si>
    <t>国开行五期</t>
  </si>
  <si>
    <t>2017年仁和区第三批次危旧房棚户区改造子项目</t>
  </si>
  <si>
    <t>国开行六期</t>
  </si>
  <si>
    <t>仁和镇大河棚户区改造一期工程项目</t>
  </si>
  <si>
    <t>农发行二期</t>
  </si>
  <si>
    <t>仁和镇大河棚户区改造二期工程项目</t>
  </si>
  <si>
    <t>仁和镇西线棚户区改造项目</t>
  </si>
  <si>
    <t>仁和区前进镇棚户区改造项目</t>
  </si>
  <si>
    <t>西区</t>
  </si>
  <si>
    <t>西区2016年第二批次棚户区改造项目</t>
  </si>
  <si>
    <t>作废房票21张</t>
  </si>
  <si>
    <t>西区老旧危房拆除项目</t>
  </si>
  <si>
    <t>西区江南片区棚户区改造子项目</t>
  </si>
  <si>
    <t>作废房票1张</t>
  </si>
  <si>
    <t>2017年西区第二批次危旧房棚户区改造子项目</t>
  </si>
  <si>
    <t>作废房票13张</t>
  </si>
  <si>
    <t>西区玉泉、清香坪、河门口街道第二批次棚户区改造项目</t>
  </si>
  <si>
    <t>作废房票2张</t>
  </si>
  <si>
    <t>西区新庄城中村棚户区改造项目</t>
  </si>
  <si>
    <t>因资金困难，拟退出项目</t>
  </si>
  <si>
    <t>西区玉泉街道2017年第一批次棚户区改造项目</t>
  </si>
  <si>
    <t>作废房票15张</t>
  </si>
  <si>
    <t>西区大水井城中村棚户区改造项目</t>
  </si>
  <si>
    <t>总计</t>
  </si>
  <si>
    <t>作废房票52张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</si>
</sst>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0000"/>
      <name val="Calibri Light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3" applyNumberFormat="0" applyFill="0" applyAlignment="0" applyProtection="0"/>
    <xf numFmtId="0" fontId="1" fillId="0" borderId="0">
      <alignment vertical="center"/>
      <protection/>
    </xf>
    <xf numFmtId="0" fontId="19" fillId="0" borderId="3" applyNumberFormat="0" applyFill="0" applyAlignment="0" applyProtection="0"/>
    <xf numFmtId="0" fontId="8" fillId="6" borderId="0" applyNumberFormat="0" applyBorder="0" applyAlignment="0" applyProtection="0"/>
    <xf numFmtId="0" fontId="14" fillId="0" borderId="4" applyNumberFormat="0" applyFill="0" applyAlignment="0" applyProtection="0"/>
    <xf numFmtId="0" fontId="8" fillId="6" borderId="0" applyNumberFormat="0" applyBorder="0" applyAlignment="0" applyProtection="0"/>
    <xf numFmtId="0" fontId="9" fillId="8" borderId="5" applyNumberFormat="0" applyAlignment="0" applyProtection="0"/>
    <xf numFmtId="0" fontId="17" fillId="8" borderId="1" applyNumberFormat="0" applyAlignment="0" applyProtection="0"/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22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5" fillId="0" borderId="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72" applyNumberFormat="1" applyFont="1" applyFill="1" applyBorder="1" applyAlignment="1">
      <alignment horizontal="center" vertical="center" wrapText="1"/>
      <protection/>
    </xf>
    <xf numFmtId="177" fontId="23" fillId="0" borderId="9" xfId="72" applyNumberFormat="1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62" applyFont="1" applyFill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6" fillId="18" borderId="9" xfId="62" applyFont="1" applyFill="1" applyBorder="1" applyAlignment="1">
      <alignment horizontal="center" vertical="center" wrapText="1"/>
      <protection/>
    </xf>
    <xf numFmtId="177" fontId="26" fillId="0" borderId="9" xfId="72" applyNumberFormat="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3" fillId="0" borderId="9" xfId="70" applyFont="1" applyFill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 wrapText="1"/>
    </xf>
    <xf numFmtId="0" fontId="27" fillId="0" borderId="9" xfId="70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9" xfId="70" applyFont="1" applyFill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76" fontId="28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wrapText="1" shrinkToFit="1"/>
    </xf>
    <xf numFmtId="176" fontId="23" fillId="0" borderId="9" xfId="72" applyNumberFormat="1" applyFont="1" applyFill="1" applyBorder="1" applyAlignment="1">
      <alignment horizontal="center" vertical="center" wrapText="1"/>
      <protection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18" borderId="9" xfId="0" applyNumberFormat="1" applyFont="1" applyFill="1" applyBorder="1" applyAlignment="1">
      <alignment horizontal="center" vertical="center" wrapText="1"/>
    </xf>
    <xf numFmtId="0" fontId="1" fillId="18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1" fillId="0" borderId="9" xfId="36" applyNumberFormat="1" applyFont="1" applyFill="1" applyBorder="1" applyAlignment="1">
      <alignment horizontal="center" vertical="center" wrapText="1"/>
      <protection/>
    </xf>
    <xf numFmtId="0" fontId="1" fillId="0" borderId="9" xfId="36" applyNumberFormat="1" applyFont="1" applyFill="1" applyBorder="1" applyAlignment="1">
      <alignment horizontal="center" vertical="center" wrapText="1"/>
      <protection/>
    </xf>
    <xf numFmtId="0" fontId="1" fillId="18" borderId="9" xfId="54" applyNumberFormat="1" applyFont="1" applyFill="1" applyBorder="1" applyAlignment="1">
      <alignment horizontal="center" vertical="center" wrapText="1"/>
      <protection/>
    </xf>
    <xf numFmtId="0" fontId="1" fillId="18" borderId="9" xfId="54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Border="1" applyAlignment="1">
      <alignment horizontal="center" vertical="center" wrapText="1"/>
    </xf>
    <xf numFmtId="0" fontId="29" fillId="0" borderId="9" xfId="34" applyNumberFormat="1" applyFont="1" applyFill="1" applyBorder="1" applyAlignment="1">
      <alignment horizontal="center" vertical="center" wrapText="1"/>
      <protection/>
    </xf>
    <xf numFmtId="0" fontId="29" fillId="0" borderId="9" xfId="34" applyNumberFormat="1" applyFont="1" applyFill="1" applyBorder="1" applyAlignment="1">
      <alignment horizontal="center" vertical="center" wrapText="1"/>
      <protection/>
    </xf>
    <xf numFmtId="176" fontId="26" fillId="18" borderId="9" xfId="62" applyNumberFormat="1" applyFont="1" applyFill="1" applyBorder="1" applyAlignment="1">
      <alignment horizontal="center" vertical="center" wrapText="1"/>
      <protection/>
    </xf>
    <xf numFmtId="0" fontId="26" fillId="18" borderId="9" xfId="62" applyNumberFormat="1" applyFont="1" applyFill="1" applyBorder="1" applyAlignment="1">
      <alignment horizontal="center" vertical="center" wrapText="1"/>
      <protection/>
    </xf>
    <xf numFmtId="0" fontId="24" fillId="8" borderId="9" xfId="62" applyFont="1" applyFill="1" applyBorder="1" applyAlignment="1">
      <alignment horizontal="center" vertical="center" wrapText="1"/>
      <protection/>
    </xf>
    <xf numFmtId="0" fontId="24" fillId="0" borderId="9" xfId="0" applyFont="1" applyBorder="1" applyAlignment="1">
      <alignment vertical="center" wrapText="1"/>
    </xf>
    <xf numFmtId="176" fontId="27" fillId="0" borderId="9" xfId="0" applyNumberFormat="1" applyFont="1" applyBorder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6" fillId="0" borderId="9" xfId="70" applyNumberFormat="1" applyFont="1" applyFill="1" applyBorder="1" applyAlignment="1">
      <alignment horizontal="center" vertical="center"/>
      <protection/>
    </xf>
    <xf numFmtId="0" fontId="26" fillId="0" borderId="9" xfId="70" applyNumberFormat="1" applyFont="1" applyFill="1" applyBorder="1" applyAlignment="1">
      <alignment horizontal="center" vertical="center"/>
      <protection/>
    </xf>
    <xf numFmtId="176" fontId="24" fillId="0" borderId="9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vertical="center" wrapText="1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常规 6 2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1">
      <pane xSplit="2" ySplit="5" topLeftCell="C27" activePane="bottomRight" state="frozen"/>
      <selection pane="bottomRight" activeCell="G36" sqref="G36"/>
    </sheetView>
  </sheetViews>
  <sheetFormatPr defaultColWidth="9.00390625" defaultRowHeight="13.5"/>
  <cols>
    <col min="1" max="1" width="10.125" style="6" customWidth="1"/>
    <col min="2" max="2" width="42.25390625" style="7" customWidth="1"/>
    <col min="3" max="3" width="11.00390625" style="8" customWidth="1"/>
    <col min="4" max="4" width="8.375" style="9" customWidth="1"/>
    <col min="5" max="5" width="9.00390625" style="9" customWidth="1"/>
    <col min="6" max="6" width="8.375" style="9" customWidth="1"/>
    <col min="7" max="8" width="8.375" style="0" customWidth="1"/>
    <col min="9" max="9" width="12.125" style="10" customWidth="1"/>
    <col min="10" max="10" width="8.375" style="3" customWidth="1"/>
    <col min="11" max="11" width="11.75390625" style="10" customWidth="1"/>
    <col min="12" max="14" width="8.625" style="9" customWidth="1"/>
    <col min="15" max="15" width="12.25390625" style="11" customWidth="1"/>
  </cols>
  <sheetData>
    <row r="1" spans="1:15" ht="36" customHeight="1">
      <c r="A1" s="12" t="s">
        <v>0</v>
      </c>
      <c r="B1" s="12"/>
      <c r="C1" s="12"/>
      <c r="D1" s="12"/>
      <c r="E1" s="12"/>
      <c r="F1" s="12"/>
      <c r="G1" s="12"/>
      <c r="H1" s="12"/>
      <c r="I1" s="75"/>
      <c r="J1" s="76"/>
      <c r="K1" s="75"/>
      <c r="L1" s="12"/>
      <c r="M1" s="12"/>
      <c r="N1" s="12"/>
      <c r="O1" s="12"/>
    </row>
    <row r="2" spans="1:15" ht="19.5" customHeight="1">
      <c r="A2" s="12"/>
      <c r="B2" s="12"/>
      <c r="C2" s="12"/>
      <c r="D2" s="12"/>
      <c r="E2" s="12"/>
      <c r="F2" s="12"/>
      <c r="G2" s="12"/>
      <c r="H2" s="12"/>
      <c r="I2" s="77" t="s">
        <v>1</v>
      </c>
      <c r="J2" s="78"/>
      <c r="K2" s="77"/>
      <c r="L2" s="79"/>
      <c r="M2" s="79"/>
      <c r="N2" s="79"/>
      <c r="O2" s="79"/>
    </row>
    <row r="3" spans="1:15" ht="12" customHeight="1">
      <c r="A3" s="13"/>
      <c r="B3" s="14"/>
      <c r="C3" s="6"/>
      <c r="D3" s="6"/>
      <c r="E3" s="6"/>
      <c r="F3" s="6"/>
      <c r="G3" s="15"/>
      <c r="H3" s="15"/>
      <c r="I3" s="80"/>
      <c r="J3" s="81"/>
      <c r="K3" s="80"/>
      <c r="L3" s="6"/>
      <c r="M3" s="6" t="s">
        <v>2</v>
      </c>
      <c r="N3" s="6"/>
      <c r="O3" s="6"/>
    </row>
    <row r="4" spans="1:15" s="1" customFormat="1" ht="18" customHeight="1">
      <c r="A4" s="16" t="s">
        <v>3</v>
      </c>
      <c r="B4" s="16" t="s">
        <v>4</v>
      </c>
      <c r="C4" s="17" t="s">
        <v>5</v>
      </c>
      <c r="D4" s="16" t="s">
        <v>6</v>
      </c>
      <c r="E4" s="18" t="s">
        <v>7</v>
      </c>
      <c r="F4" s="19" t="s">
        <v>8</v>
      </c>
      <c r="G4" s="19" t="s">
        <v>9</v>
      </c>
      <c r="H4" s="20" t="s">
        <v>10</v>
      </c>
      <c r="I4" s="19" t="s">
        <v>11</v>
      </c>
      <c r="J4" s="82" t="s">
        <v>12</v>
      </c>
      <c r="K4" s="83" t="s">
        <v>13</v>
      </c>
      <c r="L4" s="84" t="s">
        <v>14</v>
      </c>
      <c r="M4" s="85"/>
      <c r="N4" s="86" t="s">
        <v>15</v>
      </c>
      <c r="O4" s="16" t="s">
        <v>16</v>
      </c>
    </row>
    <row r="5" spans="1:15" s="1" customFormat="1" ht="33" customHeight="1">
      <c r="A5" s="16"/>
      <c r="B5" s="16"/>
      <c r="C5" s="21"/>
      <c r="D5" s="16"/>
      <c r="E5" s="22"/>
      <c r="F5" s="19"/>
      <c r="G5" s="19"/>
      <c r="H5" s="20"/>
      <c r="I5" s="19"/>
      <c r="J5" s="87"/>
      <c r="K5" s="88"/>
      <c r="L5" s="16" t="s">
        <v>17</v>
      </c>
      <c r="M5" s="16" t="s">
        <v>18</v>
      </c>
      <c r="N5" s="86"/>
      <c r="O5" s="16"/>
    </row>
    <row r="6" spans="1:15" ht="27.75" customHeight="1">
      <c r="A6" s="23" t="s">
        <v>19</v>
      </c>
      <c r="B6" s="24" t="s">
        <v>20</v>
      </c>
      <c r="C6" s="23" t="s">
        <v>21</v>
      </c>
      <c r="D6" s="25">
        <v>1077</v>
      </c>
      <c r="E6" s="25">
        <v>89</v>
      </c>
      <c r="F6" s="25">
        <f aca="true" t="shared" si="0" ref="F6:F16">D6-E6</f>
        <v>988</v>
      </c>
      <c r="G6" s="26">
        <v>905</v>
      </c>
      <c r="H6" s="27">
        <f>G6/F6</f>
        <v>0.9159919028340081</v>
      </c>
      <c r="I6" s="89">
        <v>29748.922404</v>
      </c>
      <c r="J6" s="26">
        <v>905</v>
      </c>
      <c r="K6" s="89">
        <v>29748.922404</v>
      </c>
      <c r="L6" s="25">
        <v>157</v>
      </c>
      <c r="M6" s="90">
        <v>149</v>
      </c>
      <c r="N6" s="91">
        <v>0</v>
      </c>
      <c r="O6" s="92"/>
    </row>
    <row r="7" spans="1:15" ht="27.75" customHeight="1">
      <c r="A7" s="28"/>
      <c r="B7" s="24" t="s">
        <v>22</v>
      </c>
      <c r="C7" s="29"/>
      <c r="D7" s="30">
        <v>332</v>
      </c>
      <c r="E7" s="30">
        <v>16</v>
      </c>
      <c r="F7" s="25">
        <f t="shared" si="0"/>
        <v>316</v>
      </c>
      <c r="G7" s="30">
        <v>302</v>
      </c>
      <c r="H7" s="27">
        <f aca="true" t="shared" si="1" ref="H7:H41">G7/F7</f>
        <v>0.9556962025316456</v>
      </c>
      <c r="I7" s="93">
        <v>11577.839236</v>
      </c>
      <c r="J7" s="30">
        <v>302</v>
      </c>
      <c r="K7" s="93">
        <v>11577.839236</v>
      </c>
      <c r="L7" s="25">
        <v>88</v>
      </c>
      <c r="M7" s="94">
        <v>88</v>
      </c>
      <c r="N7" s="95">
        <v>1</v>
      </c>
      <c r="O7" s="92"/>
    </row>
    <row r="8" spans="1:15" s="2" customFormat="1" ht="27.75" customHeight="1">
      <c r="A8" s="28"/>
      <c r="B8" s="24" t="s">
        <v>23</v>
      </c>
      <c r="C8" s="31" t="s">
        <v>24</v>
      </c>
      <c r="D8" s="30">
        <v>3031</v>
      </c>
      <c r="E8" s="30">
        <v>7</v>
      </c>
      <c r="F8" s="25">
        <f t="shared" si="0"/>
        <v>3024</v>
      </c>
      <c r="G8" s="30">
        <v>2691</v>
      </c>
      <c r="H8" s="27">
        <f t="shared" si="1"/>
        <v>0.8898809523809523</v>
      </c>
      <c r="I8" s="93">
        <v>97888.29865899996</v>
      </c>
      <c r="J8" s="30">
        <v>2679</v>
      </c>
      <c r="K8" s="93">
        <v>97003.13127099996</v>
      </c>
      <c r="L8" s="96">
        <v>574</v>
      </c>
      <c r="M8" s="97">
        <v>574</v>
      </c>
      <c r="N8" s="98">
        <v>2</v>
      </c>
      <c r="O8" s="99" t="s">
        <v>25</v>
      </c>
    </row>
    <row r="9" spans="1:15" ht="27.75" customHeight="1">
      <c r="A9" s="28"/>
      <c r="B9" s="24" t="s">
        <v>26</v>
      </c>
      <c r="C9" s="31" t="s">
        <v>27</v>
      </c>
      <c r="D9" s="30">
        <v>2027</v>
      </c>
      <c r="E9" s="30">
        <v>39</v>
      </c>
      <c r="F9" s="25">
        <f t="shared" si="0"/>
        <v>1988</v>
      </c>
      <c r="G9" s="30">
        <v>1971</v>
      </c>
      <c r="H9" s="27">
        <f t="shared" si="1"/>
        <v>0.9914486921529175</v>
      </c>
      <c r="I9" s="93">
        <v>49980.99554399998</v>
      </c>
      <c r="J9" s="30">
        <v>1971</v>
      </c>
      <c r="K9" s="93">
        <v>49840.176707999985</v>
      </c>
      <c r="L9" s="96">
        <v>257</v>
      </c>
      <c r="M9" s="100">
        <v>257</v>
      </c>
      <c r="N9" s="101">
        <v>28</v>
      </c>
      <c r="O9" s="92"/>
    </row>
    <row r="10" spans="1:15" ht="27.75" customHeight="1">
      <c r="A10" s="28"/>
      <c r="B10" s="24" t="s">
        <v>28</v>
      </c>
      <c r="C10" s="23" t="s">
        <v>29</v>
      </c>
      <c r="D10" s="25">
        <v>1253</v>
      </c>
      <c r="E10" s="25">
        <v>47</v>
      </c>
      <c r="F10" s="25">
        <f t="shared" si="0"/>
        <v>1206</v>
      </c>
      <c r="G10" s="30">
        <v>1196</v>
      </c>
      <c r="H10" s="27">
        <f t="shared" si="1"/>
        <v>0.9917081260364843</v>
      </c>
      <c r="I10" s="93">
        <v>44120.540499999996</v>
      </c>
      <c r="J10" s="30">
        <v>1165</v>
      </c>
      <c r="K10" s="93">
        <v>42037.242082</v>
      </c>
      <c r="L10" s="96">
        <v>182</v>
      </c>
      <c r="M10" s="102">
        <v>181</v>
      </c>
      <c r="N10" s="103">
        <v>8</v>
      </c>
      <c r="O10" s="92"/>
    </row>
    <row r="11" spans="1:15" ht="27.75" customHeight="1">
      <c r="A11" s="28"/>
      <c r="B11" s="24" t="s">
        <v>30</v>
      </c>
      <c r="C11" s="29"/>
      <c r="D11" s="25">
        <v>428</v>
      </c>
      <c r="E11" s="25">
        <v>6</v>
      </c>
      <c r="F11" s="25">
        <f t="shared" si="0"/>
        <v>422</v>
      </c>
      <c r="G11" s="30">
        <v>380</v>
      </c>
      <c r="H11" s="27">
        <f t="shared" si="1"/>
        <v>0.9004739336492891</v>
      </c>
      <c r="I11" s="93">
        <v>17273.467829999998</v>
      </c>
      <c r="J11" s="30">
        <v>379</v>
      </c>
      <c r="K11" s="93">
        <v>17211.864686</v>
      </c>
      <c r="L11" s="96">
        <v>8</v>
      </c>
      <c r="M11" s="97">
        <v>8</v>
      </c>
      <c r="N11" s="98">
        <v>6</v>
      </c>
      <c r="O11" s="92"/>
    </row>
    <row r="12" spans="1:15" ht="27.75" customHeight="1">
      <c r="A12" s="28"/>
      <c r="B12" s="24" t="s">
        <v>31</v>
      </c>
      <c r="C12" s="23" t="s">
        <v>32</v>
      </c>
      <c r="D12" s="25">
        <v>1270</v>
      </c>
      <c r="E12" s="25">
        <v>186</v>
      </c>
      <c r="F12" s="25">
        <f t="shared" si="0"/>
        <v>1084</v>
      </c>
      <c r="G12" s="30">
        <v>1062</v>
      </c>
      <c r="H12" s="27">
        <f t="shared" si="1"/>
        <v>0.9797047970479705</v>
      </c>
      <c r="I12" s="93">
        <v>35647.233788</v>
      </c>
      <c r="J12" s="30">
        <v>1062</v>
      </c>
      <c r="K12" s="93">
        <v>35647.233788</v>
      </c>
      <c r="L12" s="96">
        <v>241</v>
      </c>
      <c r="M12" s="97">
        <v>239</v>
      </c>
      <c r="N12" s="98">
        <v>73</v>
      </c>
      <c r="O12" s="92"/>
    </row>
    <row r="13" spans="1:15" s="3" customFormat="1" ht="27.75" customHeight="1">
      <c r="A13" s="28"/>
      <c r="B13" s="24" t="s">
        <v>33</v>
      </c>
      <c r="C13" s="32"/>
      <c r="D13" s="30">
        <v>757</v>
      </c>
      <c r="E13" s="30">
        <v>55</v>
      </c>
      <c r="F13" s="25">
        <f t="shared" si="0"/>
        <v>702</v>
      </c>
      <c r="G13" s="30">
        <v>596</v>
      </c>
      <c r="H13" s="27">
        <f t="shared" si="1"/>
        <v>0.8490028490028491</v>
      </c>
      <c r="I13" s="93">
        <v>27633.743024</v>
      </c>
      <c r="J13" s="30">
        <v>596</v>
      </c>
      <c r="K13" s="93">
        <v>27633.743024</v>
      </c>
      <c r="L13" s="96">
        <v>109</v>
      </c>
      <c r="M13" s="97">
        <v>109</v>
      </c>
      <c r="N13" s="98">
        <v>15</v>
      </c>
      <c r="O13" s="104" t="s">
        <v>34</v>
      </c>
    </row>
    <row r="14" spans="1:15" ht="27.75" customHeight="1">
      <c r="A14" s="28"/>
      <c r="B14" s="24" t="s">
        <v>35</v>
      </c>
      <c r="C14" s="32"/>
      <c r="D14" s="25">
        <v>1058</v>
      </c>
      <c r="E14" s="25">
        <v>32</v>
      </c>
      <c r="F14" s="25">
        <f t="shared" si="0"/>
        <v>1026</v>
      </c>
      <c r="G14" s="30">
        <v>1022</v>
      </c>
      <c r="H14" s="27">
        <f t="shared" si="1"/>
        <v>0.9961013645224172</v>
      </c>
      <c r="I14" s="93">
        <v>24644.714841</v>
      </c>
      <c r="J14" s="30">
        <v>1022</v>
      </c>
      <c r="K14" s="93">
        <v>24644.714841</v>
      </c>
      <c r="L14" s="25">
        <v>185</v>
      </c>
      <c r="M14" s="105">
        <v>176</v>
      </c>
      <c r="N14" s="106">
        <v>28</v>
      </c>
      <c r="O14" s="92"/>
    </row>
    <row r="15" spans="1:15" ht="27.75" customHeight="1">
      <c r="A15" s="28"/>
      <c r="B15" s="24" t="s">
        <v>36</v>
      </c>
      <c r="C15" s="32"/>
      <c r="D15" s="25">
        <v>507</v>
      </c>
      <c r="E15" s="25">
        <v>0</v>
      </c>
      <c r="F15" s="25">
        <f t="shared" si="0"/>
        <v>507</v>
      </c>
      <c r="G15" s="30">
        <v>375</v>
      </c>
      <c r="H15" s="27">
        <f t="shared" si="1"/>
        <v>0.7396449704142012</v>
      </c>
      <c r="I15" s="93">
        <v>10342.177625</v>
      </c>
      <c r="J15" s="30">
        <v>375</v>
      </c>
      <c r="K15" s="93">
        <v>10342.177625</v>
      </c>
      <c r="L15" s="25">
        <v>38</v>
      </c>
      <c r="M15" s="90">
        <v>36</v>
      </c>
      <c r="N15" s="91">
        <v>0</v>
      </c>
      <c r="O15" s="92"/>
    </row>
    <row r="16" spans="1:15" ht="27.75" customHeight="1">
      <c r="A16" s="28"/>
      <c r="B16" s="24" t="s">
        <v>37</v>
      </c>
      <c r="C16" s="29"/>
      <c r="D16" s="33">
        <v>529</v>
      </c>
      <c r="E16" s="33">
        <v>18</v>
      </c>
      <c r="F16" s="25">
        <f t="shared" si="0"/>
        <v>511</v>
      </c>
      <c r="G16" s="30">
        <v>506</v>
      </c>
      <c r="H16" s="27">
        <f t="shared" si="1"/>
        <v>0.9902152641878669</v>
      </c>
      <c r="I16" s="93">
        <v>16664.674477300003</v>
      </c>
      <c r="J16" s="30">
        <v>505</v>
      </c>
      <c r="K16" s="93">
        <v>16632.490393300002</v>
      </c>
      <c r="L16" s="25">
        <v>84</v>
      </c>
      <c r="M16" s="90">
        <v>84</v>
      </c>
      <c r="N16" s="91">
        <v>0</v>
      </c>
      <c r="O16" s="92"/>
    </row>
    <row r="17" spans="1:15" s="4" customFormat="1" ht="27.75" customHeight="1">
      <c r="A17" s="34" t="s">
        <v>38</v>
      </c>
      <c r="B17" s="35"/>
      <c r="C17" s="36"/>
      <c r="D17" s="37">
        <f aca="true" t="shared" si="2" ref="D17:G17">SUM(D6:D16)</f>
        <v>12269</v>
      </c>
      <c r="E17" s="37">
        <f t="shared" si="2"/>
        <v>495</v>
      </c>
      <c r="F17" s="37">
        <f t="shared" si="2"/>
        <v>11774</v>
      </c>
      <c r="G17" s="38">
        <f t="shared" si="2"/>
        <v>11006</v>
      </c>
      <c r="H17" s="39">
        <f t="shared" si="1"/>
        <v>0.9347715304909122</v>
      </c>
      <c r="I17" s="107">
        <f aca="true" t="shared" si="3" ref="I17:N17">SUM(I6:I16)</f>
        <v>365522.6079283</v>
      </c>
      <c r="J17" s="108">
        <f t="shared" si="3"/>
        <v>10961</v>
      </c>
      <c r="K17" s="107">
        <f t="shared" si="3"/>
        <v>362319.53605829994</v>
      </c>
      <c r="L17" s="109">
        <f t="shared" si="3"/>
        <v>1923</v>
      </c>
      <c r="M17" s="109">
        <f t="shared" si="3"/>
        <v>1901</v>
      </c>
      <c r="N17" s="109">
        <f t="shared" si="3"/>
        <v>161</v>
      </c>
      <c r="O17" s="110"/>
    </row>
    <row r="18" spans="1:15" ht="27.75" customHeight="1">
      <c r="A18" s="40" t="s">
        <v>39</v>
      </c>
      <c r="B18" s="41" t="s">
        <v>40</v>
      </c>
      <c r="C18" s="42" t="s">
        <v>24</v>
      </c>
      <c r="D18" s="43">
        <v>93</v>
      </c>
      <c r="E18" s="43">
        <v>0</v>
      </c>
      <c r="F18" s="43">
        <v>93</v>
      </c>
      <c r="G18" s="44">
        <v>93</v>
      </c>
      <c r="H18" s="27">
        <f t="shared" si="1"/>
        <v>1</v>
      </c>
      <c r="I18" s="111">
        <v>1739.511918</v>
      </c>
      <c r="J18" s="112">
        <v>93</v>
      </c>
      <c r="K18" s="111">
        <v>1739.511918</v>
      </c>
      <c r="L18" s="43">
        <v>49</v>
      </c>
      <c r="M18" s="43">
        <v>49</v>
      </c>
      <c r="N18" s="113">
        <v>0</v>
      </c>
      <c r="O18" s="92"/>
    </row>
    <row r="19" spans="1:15" s="4" customFormat="1" ht="27.75" customHeight="1">
      <c r="A19" s="34" t="s">
        <v>38</v>
      </c>
      <c r="B19" s="35"/>
      <c r="C19" s="36"/>
      <c r="D19" s="45">
        <v>93</v>
      </c>
      <c r="E19" s="45">
        <v>0</v>
      </c>
      <c r="F19" s="45">
        <v>93</v>
      </c>
      <c r="G19" s="45">
        <v>93</v>
      </c>
      <c r="H19" s="39">
        <f t="shared" si="1"/>
        <v>1</v>
      </c>
      <c r="I19" s="114">
        <f aca="true" t="shared" si="4" ref="I19:N19">SUM(I18:I18)</f>
        <v>1739.511918</v>
      </c>
      <c r="J19" s="115">
        <f t="shared" si="4"/>
        <v>93</v>
      </c>
      <c r="K19" s="114">
        <f t="shared" si="4"/>
        <v>1739.511918</v>
      </c>
      <c r="L19" s="45">
        <f t="shared" si="4"/>
        <v>49</v>
      </c>
      <c r="M19" s="45">
        <f t="shared" si="4"/>
        <v>49</v>
      </c>
      <c r="N19" s="45">
        <f t="shared" si="4"/>
        <v>0</v>
      </c>
      <c r="O19" s="110"/>
    </row>
    <row r="20" spans="1:15" ht="27.75" customHeight="1">
      <c r="A20" s="43" t="s">
        <v>41</v>
      </c>
      <c r="B20" s="46" t="s">
        <v>42</v>
      </c>
      <c r="C20" s="43" t="s">
        <v>21</v>
      </c>
      <c r="D20" s="43">
        <v>249</v>
      </c>
      <c r="E20" s="43">
        <v>0</v>
      </c>
      <c r="F20" s="43">
        <v>249</v>
      </c>
      <c r="G20" s="43">
        <v>249</v>
      </c>
      <c r="H20" s="27">
        <f t="shared" si="1"/>
        <v>1</v>
      </c>
      <c r="I20" s="111">
        <v>10430.79</v>
      </c>
      <c r="J20" s="116">
        <v>249</v>
      </c>
      <c r="K20" s="111">
        <v>10430.79</v>
      </c>
      <c r="L20" s="43">
        <v>0</v>
      </c>
      <c r="M20" s="43">
        <v>0</v>
      </c>
      <c r="N20" s="113">
        <v>0</v>
      </c>
      <c r="O20" s="92"/>
    </row>
    <row r="21" spans="1:15" ht="27.75" customHeight="1">
      <c r="A21" s="47"/>
      <c r="B21" s="46" t="s">
        <v>43</v>
      </c>
      <c r="C21" s="43" t="s">
        <v>24</v>
      </c>
      <c r="D21" s="43">
        <v>461</v>
      </c>
      <c r="E21" s="43">
        <v>0</v>
      </c>
      <c r="F21" s="43">
        <v>461</v>
      </c>
      <c r="G21" s="43">
        <v>461</v>
      </c>
      <c r="H21" s="27">
        <f t="shared" si="1"/>
        <v>1</v>
      </c>
      <c r="I21" s="111">
        <v>26038.56156</v>
      </c>
      <c r="J21" s="116">
        <v>461</v>
      </c>
      <c r="K21" s="111">
        <v>26038.56156</v>
      </c>
      <c r="L21" s="43">
        <v>0</v>
      </c>
      <c r="M21" s="43">
        <v>0</v>
      </c>
      <c r="N21" s="113">
        <v>0</v>
      </c>
      <c r="O21" s="92"/>
    </row>
    <row r="22" spans="1:15" s="4" customFormat="1" ht="27.75" customHeight="1">
      <c r="A22" s="34" t="s">
        <v>38</v>
      </c>
      <c r="B22" s="35"/>
      <c r="C22" s="36"/>
      <c r="D22" s="45">
        <f aca="true" t="shared" si="5" ref="D22:G22">SUM(D20+D21)</f>
        <v>710</v>
      </c>
      <c r="E22" s="45">
        <f t="shared" si="5"/>
        <v>0</v>
      </c>
      <c r="F22" s="45">
        <f t="shared" si="5"/>
        <v>710</v>
      </c>
      <c r="G22" s="45">
        <f t="shared" si="5"/>
        <v>710</v>
      </c>
      <c r="H22" s="39">
        <f t="shared" si="1"/>
        <v>1</v>
      </c>
      <c r="I22" s="114">
        <f aca="true" t="shared" si="6" ref="I22:N22">SUM(I20:I21)</f>
        <v>36469.351559999996</v>
      </c>
      <c r="J22" s="115">
        <f t="shared" si="6"/>
        <v>710</v>
      </c>
      <c r="K22" s="114">
        <f t="shared" si="6"/>
        <v>36469.351559999996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110"/>
    </row>
    <row r="23" spans="1:15" ht="27.75" customHeight="1">
      <c r="A23" s="48" t="s">
        <v>44</v>
      </c>
      <c r="B23" s="46" t="s">
        <v>45</v>
      </c>
      <c r="C23" s="43" t="s">
        <v>21</v>
      </c>
      <c r="D23" s="25">
        <v>265</v>
      </c>
      <c r="E23" s="25">
        <v>0</v>
      </c>
      <c r="F23" s="25">
        <v>265</v>
      </c>
      <c r="G23" s="49">
        <v>265</v>
      </c>
      <c r="H23" s="27">
        <f t="shared" si="1"/>
        <v>1</v>
      </c>
      <c r="I23" s="117">
        <v>6877.4</v>
      </c>
      <c r="J23" s="118">
        <v>265</v>
      </c>
      <c r="K23" s="117">
        <v>6877.4</v>
      </c>
      <c r="L23" s="64">
        <v>0</v>
      </c>
      <c r="M23" s="119">
        <v>0</v>
      </c>
      <c r="N23" s="120">
        <v>0</v>
      </c>
      <c r="O23" s="92"/>
    </row>
    <row r="24" spans="1:15" ht="27.75" customHeight="1">
      <c r="A24" s="50"/>
      <c r="B24" s="46" t="s">
        <v>46</v>
      </c>
      <c r="C24" s="42" t="s">
        <v>24</v>
      </c>
      <c r="D24" s="25">
        <v>806</v>
      </c>
      <c r="E24" s="25">
        <v>0</v>
      </c>
      <c r="F24" s="25">
        <v>806</v>
      </c>
      <c r="G24" s="49">
        <v>637</v>
      </c>
      <c r="H24" s="27">
        <f t="shared" si="1"/>
        <v>0.7903225806451613</v>
      </c>
      <c r="I24" s="117">
        <v>19494.4772</v>
      </c>
      <c r="J24" s="118">
        <v>637</v>
      </c>
      <c r="K24" s="117">
        <v>19494.4772</v>
      </c>
      <c r="L24" s="64">
        <v>230</v>
      </c>
      <c r="M24" s="119">
        <v>141</v>
      </c>
      <c r="N24" s="120">
        <v>0</v>
      </c>
      <c r="O24" s="92"/>
    </row>
    <row r="25" spans="1:15" ht="27.75" customHeight="1">
      <c r="A25" s="50"/>
      <c r="B25" s="24" t="s">
        <v>47</v>
      </c>
      <c r="C25" s="31" t="s">
        <v>48</v>
      </c>
      <c r="D25" s="25">
        <v>456</v>
      </c>
      <c r="E25" s="25">
        <v>0</v>
      </c>
      <c r="F25" s="25">
        <v>456</v>
      </c>
      <c r="G25" s="25">
        <v>401</v>
      </c>
      <c r="H25" s="27">
        <f t="shared" si="1"/>
        <v>0.8793859649122807</v>
      </c>
      <c r="I25" s="93">
        <v>13137.3474</v>
      </c>
      <c r="J25" s="30">
        <v>401</v>
      </c>
      <c r="K25" s="93">
        <v>13137.347400000004</v>
      </c>
      <c r="L25" s="25">
        <v>111</v>
      </c>
      <c r="M25" s="119">
        <v>108</v>
      </c>
      <c r="N25" s="120">
        <v>0</v>
      </c>
      <c r="O25" s="92"/>
    </row>
    <row r="26" spans="1:15" ht="27.75" customHeight="1">
      <c r="A26" s="50"/>
      <c r="B26" s="24" t="s">
        <v>49</v>
      </c>
      <c r="C26" s="31" t="s">
        <v>50</v>
      </c>
      <c r="D26" s="25">
        <v>68</v>
      </c>
      <c r="E26" s="25">
        <v>0</v>
      </c>
      <c r="F26" s="25">
        <v>68</v>
      </c>
      <c r="G26" s="25">
        <v>68</v>
      </c>
      <c r="H26" s="27">
        <f t="shared" si="1"/>
        <v>1</v>
      </c>
      <c r="I26" s="93">
        <v>2384.1285</v>
      </c>
      <c r="J26" s="30">
        <v>68</v>
      </c>
      <c r="K26" s="93">
        <v>2384.1285</v>
      </c>
      <c r="L26" s="25">
        <v>29</v>
      </c>
      <c r="M26" s="119">
        <v>25</v>
      </c>
      <c r="N26" s="120">
        <v>0</v>
      </c>
      <c r="O26" s="92"/>
    </row>
    <row r="27" spans="1:15" ht="27.75" customHeight="1">
      <c r="A27" s="50"/>
      <c r="B27" s="46" t="s">
        <v>51</v>
      </c>
      <c r="C27" s="48" t="s">
        <v>52</v>
      </c>
      <c r="D27" s="25">
        <v>60</v>
      </c>
      <c r="E27" s="25">
        <v>0</v>
      </c>
      <c r="F27" s="25">
        <v>60</v>
      </c>
      <c r="G27" s="25">
        <v>60</v>
      </c>
      <c r="H27" s="27">
        <f t="shared" si="1"/>
        <v>1</v>
      </c>
      <c r="I27" s="93">
        <v>3910.879555</v>
      </c>
      <c r="J27" s="30">
        <v>60</v>
      </c>
      <c r="K27" s="93">
        <v>3910.879555</v>
      </c>
      <c r="L27" s="64">
        <v>10</v>
      </c>
      <c r="M27" s="119">
        <v>4</v>
      </c>
      <c r="N27" s="120">
        <v>0</v>
      </c>
      <c r="O27" s="121"/>
    </row>
    <row r="28" spans="1:15" ht="27.75" customHeight="1">
      <c r="A28" s="50"/>
      <c r="B28" s="46" t="s">
        <v>53</v>
      </c>
      <c r="C28" s="51"/>
      <c r="D28" s="25">
        <v>70</v>
      </c>
      <c r="E28" s="25">
        <v>0</v>
      </c>
      <c r="F28" s="25">
        <v>70</v>
      </c>
      <c r="G28" s="25">
        <v>70</v>
      </c>
      <c r="H28" s="27">
        <f t="shared" si="1"/>
        <v>1</v>
      </c>
      <c r="I28" s="93">
        <v>3219.8481300000003</v>
      </c>
      <c r="J28" s="30">
        <v>70</v>
      </c>
      <c r="K28" s="93">
        <v>3219.8481300000003</v>
      </c>
      <c r="L28" s="64">
        <v>1</v>
      </c>
      <c r="M28" s="119">
        <v>1</v>
      </c>
      <c r="N28" s="120">
        <v>0</v>
      </c>
      <c r="O28" s="121"/>
    </row>
    <row r="29" spans="1:15" ht="27.75" customHeight="1">
      <c r="A29" s="50"/>
      <c r="B29" s="46" t="s">
        <v>54</v>
      </c>
      <c r="C29" s="51"/>
      <c r="D29" s="25">
        <v>100</v>
      </c>
      <c r="E29" s="25">
        <v>0</v>
      </c>
      <c r="F29" s="25">
        <v>100</v>
      </c>
      <c r="G29" s="25">
        <v>100</v>
      </c>
      <c r="H29" s="27">
        <f t="shared" si="1"/>
        <v>1</v>
      </c>
      <c r="I29" s="93">
        <v>6025.7161</v>
      </c>
      <c r="J29" s="30">
        <v>100</v>
      </c>
      <c r="K29" s="93">
        <v>6025.7161</v>
      </c>
      <c r="L29" s="64">
        <v>4</v>
      </c>
      <c r="M29" s="119">
        <v>3</v>
      </c>
      <c r="N29" s="120">
        <v>0</v>
      </c>
      <c r="O29" s="121"/>
    </row>
    <row r="30" spans="1:15" ht="27.75" customHeight="1">
      <c r="A30" s="52"/>
      <c r="B30" s="46" t="s">
        <v>55</v>
      </c>
      <c r="C30" s="53"/>
      <c r="D30" s="25">
        <v>189</v>
      </c>
      <c r="E30" s="25">
        <v>0</v>
      </c>
      <c r="F30" s="25">
        <v>189</v>
      </c>
      <c r="G30" s="25">
        <v>189</v>
      </c>
      <c r="H30" s="27">
        <f t="shared" si="1"/>
        <v>1</v>
      </c>
      <c r="I30" s="93">
        <v>8780.143288</v>
      </c>
      <c r="J30" s="30">
        <v>189</v>
      </c>
      <c r="K30" s="93">
        <v>8780.143288</v>
      </c>
      <c r="L30" s="64">
        <v>0</v>
      </c>
      <c r="M30" s="119">
        <v>0</v>
      </c>
      <c r="N30" s="120">
        <v>0</v>
      </c>
      <c r="O30" s="121"/>
    </row>
    <row r="31" spans="1:15" s="4" customFormat="1" ht="27.75" customHeight="1">
      <c r="A31" s="54" t="s">
        <v>38</v>
      </c>
      <c r="B31" s="55"/>
      <c r="C31" s="56"/>
      <c r="D31" s="57">
        <f aca="true" t="shared" si="7" ref="D31:G31">SUM(D23:D30)</f>
        <v>2014</v>
      </c>
      <c r="E31" s="57">
        <f t="shared" si="7"/>
        <v>0</v>
      </c>
      <c r="F31" s="57">
        <f t="shared" si="7"/>
        <v>2014</v>
      </c>
      <c r="G31" s="57">
        <f t="shared" si="7"/>
        <v>1790</v>
      </c>
      <c r="H31" s="39">
        <f t="shared" si="1"/>
        <v>0.8887785501489573</v>
      </c>
      <c r="I31" s="122">
        <f aca="true" t="shared" si="8" ref="I31:N31">SUM(I23:I30)</f>
        <v>63829.940172999995</v>
      </c>
      <c r="J31" s="123">
        <f t="shared" si="8"/>
        <v>1790</v>
      </c>
      <c r="K31" s="122">
        <f t="shared" si="8"/>
        <v>63829.940173</v>
      </c>
      <c r="L31" s="57">
        <f t="shared" si="8"/>
        <v>385</v>
      </c>
      <c r="M31" s="57">
        <f t="shared" si="8"/>
        <v>282</v>
      </c>
      <c r="N31" s="57">
        <f t="shared" si="8"/>
        <v>0</v>
      </c>
      <c r="O31" s="110"/>
    </row>
    <row r="32" spans="1:15" ht="27.75" customHeight="1">
      <c r="A32" s="58" t="s">
        <v>56</v>
      </c>
      <c r="B32" s="46" t="s">
        <v>57</v>
      </c>
      <c r="C32" s="48" t="s">
        <v>21</v>
      </c>
      <c r="D32" s="59">
        <v>1156</v>
      </c>
      <c r="E32" s="59">
        <v>187</v>
      </c>
      <c r="F32" s="59">
        <f>D32-E32</f>
        <v>969</v>
      </c>
      <c r="G32" s="25">
        <v>944</v>
      </c>
      <c r="H32" s="27">
        <f t="shared" si="1"/>
        <v>0.9742002063983488</v>
      </c>
      <c r="I32" s="124">
        <v>19238.960541499993</v>
      </c>
      <c r="J32" s="125">
        <v>944</v>
      </c>
      <c r="K32" s="124">
        <v>19239.06054</v>
      </c>
      <c r="L32" s="126">
        <v>204</v>
      </c>
      <c r="M32" s="25">
        <v>183</v>
      </c>
      <c r="N32" s="127">
        <v>180</v>
      </c>
      <c r="O32" s="92" t="s">
        <v>58</v>
      </c>
    </row>
    <row r="33" spans="1:15" ht="27.75" customHeight="1">
      <c r="A33" s="60"/>
      <c r="B33" s="46" t="s">
        <v>59</v>
      </c>
      <c r="C33" s="53"/>
      <c r="D33" s="59">
        <v>1154</v>
      </c>
      <c r="E33" s="59">
        <v>192</v>
      </c>
      <c r="F33" s="59">
        <f>D33-E33</f>
        <v>962</v>
      </c>
      <c r="G33" s="25">
        <v>945</v>
      </c>
      <c r="H33" s="27">
        <f t="shared" si="1"/>
        <v>0.9823284823284824</v>
      </c>
      <c r="I33" s="124">
        <v>12360.36195</v>
      </c>
      <c r="J33" s="125">
        <v>945</v>
      </c>
      <c r="K33" s="124">
        <v>12360.36195</v>
      </c>
      <c r="L33" s="49">
        <v>38</v>
      </c>
      <c r="M33" s="25">
        <v>38</v>
      </c>
      <c r="N33" s="127">
        <v>190</v>
      </c>
      <c r="O33" s="92"/>
    </row>
    <row r="34" spans="1:15" ht="27.75" customHeight="1">
      <c r="A34" s="60"/>
      <c r="B34" s="46" t="s">
        <v>60</v>
      </c>
      <c r="C34" s="43" t="s">
        <v>24</v>
      </c>
      <c r="D34" s="61">
        <v>1593</v>
      </c>
      <c r="E34" s="61">
        <v>549</v>
      </c>
      <c r="F34" s="59">
        <f>D34-E34</f>
        <v>1044</v>
      </c>
      <c r="G34" s="25">
        <v>1042</v>
      </c>
      <c r="H34" s="27">
        <f t="shared" si="1"/>
        <v>0.9980842911877394</v>
      </c>
      <c r="I34" s="124">
        <v>14742.02303</v>
      </c>
      <c r="J34" s="125">
        <v>1042</v>
      </c>
      <c r="K34" s="124">
        <v>14742.02303</v>
      </c>
      <c r="L34" s="126">
        <v>46</v>
      </c>
      <c r="M34" s="25">
        <v>45</v>
      </c>
      <c r="N34" s="127">
        <v>540</v>
      </c>
      <c r="O34" s="92" t="s">
        <v>61</v>
      </c>
    </row>
    <row r="35" spans="1:15" ht="27.75" customHeight="1">
      <c r="A35" s="60"/>
      <c r="B35" s="46" t="s">
        <v>62</v>
      </c>
      <c r="C35" s="43" t="s">
        <v>48</v>
      </c>
      <c r="D35" s="61">
        <v>2181</v>
      </c>
      <c r="E35" s="61">
        <v>23</v>
      </c>
      <c r="F35" s="59">
        <f>D35-E35</f>
        <v>2158</v>
      </c>
      <c r="G35" s="25">
        <v>2025</v>
      </c>
      <c r="H35" s="27">
        <f t="shared" si="1"/>
        <v>0.938368860055607</v>
      </c>
      <c r="I35" s="124">
        <v>57276.2487754</v>
      </c>
      <c r="J35" s="125">
        <v>2022</v>
      </c>
      <c r="K35" s="124">
        <v>57192.7806274</v>
      </c>
      <c r="L35" s="126">
        <v>557</v>
      </c>
      <c r="M35" s="25">
        <v>532</v>
      </c>
      <c r="N35" s="127">
        <v>20</v>
      </c>
      <c r="O35" s="92" t="s">
        <v>63</v>
      </c>
    </row>
    <row r="36" spans="1:15" ht="27.75" customHeight="1">
      <c r="A36" s="60"/>
      <c r="B36" s="46" t="s">
        <v>64</v>
      </c>
      <c r="C36" s="48" t="s">
        <v>27</v>
      </c>
      <c r="D36" s="61">
        <v>1159</v>
      </c>
      <c r="E36" s="61">
        <v>0</v>
      </c>
      <c r="F36" s="59">
        <f>D36-E36</f>
        <v>1159</v>
      </c>
      <c r="G36" s="25">
        <v>1108</v>
      </c>
      <c r="H36" s="27">
        <f t="shared" si="1"/>
        <v>0.9559965487489215</v>
      </c>
      <c r="I36" s="124">
        <v>25509.645733999998</v>
      </c>
      <c r="J36" s="125">
        <v>1085</v>
      </c>
      <c r="K36" s="124">
        <v>25311.32418</v>
      </c>
      <c r="L36" s="126">
        <v>253</v>
      </c>
      <c r="M36" s="25">
        <v>249</v>
      </c>
      <c r="N36" s="127">
        <v>0</v>
      </c>
      <c r="O36" s="92" t="s">
        <v>65</v>
      </c>
    </row>
    <row r="37" spans="1:15" ht="27.75" customHeight="1">
      <c r="A37" s="60"/>
      <c r="B37" s="46" t="s">
        <v>66</v>
      </c>
      <c r="C37" s="51"/>
      <c r="D37" s="61">
        <v>48</v>
      </c>
      <c r="E37" s="61"/>
      <c r="F37" s="61"/>
      <c r="G37" s="25"/>
      <c r="H37" s="27"/>
      <c r="I37" s="124"/>
      <c r="J37" s="125"/>
      <c r="K37" s="124"/>
      <c r="L37" s="126"/>
      <c r="M37" s="25"/>
      <c r="N37" s="127"/>
      <c r="O37" s="92" t="s">
        <v>67</v>
      </c>
    </row>
    <row r="38" spans="1:15" ht="27.75" customHeight="1">
      <c r="A38" s="60"/>
      <c r="B38" s="46" t="s">
        <v>68</v>
      </c>
      <c r="C38" s="48" t="s">
        <v>52</v>
      </c>
      <c r="D38" s="62">
        <v>868</v>
      </c>
      <c r="E38" s="63">
        <v>8</v>
      </c>
      <c r="F38" s="63">
        <f>D38-E38</f>
        <v>860</v>
      </c>
      <c r="G38" s="64">
        <v>859</v>
      </c>
      <c r="H38" s="27">
        <f t="shared" si="1"/>
        <v>0.9988372093023256</v>
      </c>
      <c r="I38" s="124">
        <v>9613.847453</v>
      </c>
      <c r="J38" s="125">
        <v>855</v>
      </c>
      <c r="K38" s="124">
        <v>9503.889109</v>
      </c>
      <c r="L38" s="126">
        <v>68</v>
      </c>
      <c r="M38" s="25">
        <v>53</v>
      </c>
      <c r="N38" s="127">
        <v>112</v>
      </c>
      <c r="O38" s="92" t="s">
        <v>69</v>
      </c>
    </row>
    <row r="39" spans="1:15" ht="27.75" customHeight="1">
      <c r="A39" s="60"/>
      <c r="B39" s="65" t="s">
        <v>70</v>
      </c>
      <c r="C39" s="66"/>
      <c r="D39" s="63">
        <v>500</v>
      </c>
      <c r="E39" s="63">
        <v>100</v>
      </c>
      <c r="F39" s="63">
        <f>D39-E39</f>
        <v>400</v>
      </c>
      <c r="G39" s="64">
        <v>151</v>
      </c>
      <c r="H39" s="27">
        <f t="shared" si="1"/>
        <v>0.3775</v>
      </c>
      <c r="I39" s="124">
        <v>6988.48401</v>
      </c>
      <c r="J39" s="125">
        <v>151</v>
      </c>
      <c r="K39" s="124">
        <v>6988.48401</v>
      </c>
      <c r="L39" s="126">
        <v>0</v>
      </c>
      <c r="M39" s="25">
        <v>0</v>
      </c>
      <c r="N39" s="127">
        <v>0</v>
      </c>
      <c r="O39" s="92"/>
    </row>
    <row r="40" spans="1:15" s="4" customFormat="1" ht="27.75" customHeight="1">
      <c r="A40" s="67" t="s">
        <v>38</v>
      </c>
      <c r="B40" s="68"/>
      <c r="C40" s="69"/>
      <c r="D40" s="70">
        <f aca="true" t="shared" si="9" ref="D40:G40">SUM(D32:D39)</f>
        <v>8659</v>
      </c>
      <c r="E40" s="70">
        <f t="shared" si="9"/>
        <v>1059</v>
      </c>
      <c r="F40" s="70">
        <f t="shared" si="9"/>
        <v>7552</v>
      </c>
      <c r="G40" s="70">
        <f t="shared" si="9"/>
        <v>7074</v>
      </c>
      <c r="H40" s="39">
        <f t="shared" si="1"/>
        <v>0.9367055084745762</v>
      </c>
      <c r="I40" s="128">
        <f>SUM(I32:I39)</f>
        <v>145729.57149389997</v>
      </c>
      <c r="J40" s="129">
        <f>SUM(J32:J39)</f>
        <v>7044</v>
      </c>
      <c r="K40" s="128">
        <f>SUM(K32:K39)</f>
        <v>145337.92344639997</v>
      </c>
      <c r="L40" s="70">
        <f>SUM(L32:L38)</f>
        <v>1166</v>
      </c>
      <c r="M40" s="70">
        <f>SUM(M32:M38)</f>
        <v>1100</v>
      </c>
      <c r="N40" s="70">
        <f>SUM(N32:N38)</f>
        <v>1042</v>
      </c>
      <c r="O40" s="110"/>
    </row>
    <row r="41" spans="1:15" s="5" customFormat="1" ht="27.75" customHeight="1">
      <c r="A41" s="71" t="s">
        <v>71</v>
      </c>
      <c r="B41" s="72"/>
      <c r="C41" s="73"/>
      <c r="D41" s="74">
        <f aca="true" t="shared" si="10" ref="D41:G41">D17+D19+D22+D31+D40</f>
        <v>23745</v>
      </c>
      <c r="E41" s="74">
        <f t="shared" si="10"/>
        <v>1554</v>
      </c>
      <c r="F41" s="74">
        <f t="shared" si="10"/>
        <v>22143</v>
      </c>
      <c r="G41" s="74">
        <f t="shared" si="10"/>
        <v>20673</v>
      </c>
      <c r="H41" s="39">
        <f t="shared" si="1"/>
        <v>0.9336133315268934</v>
      </c>
      <c r="I41" s="130">
        <f aca="true" t="shared" si="11" ref="I41:N41">I17+I19+I22+I31+I40</f>
        <v>613290.9830731999</v>
      </c>
      <c r="J41" s="131">
        <f t="shared" si="11"/>
        <v>20598</v>
      </c>
      <c r="K41" s="130">
        <f t="shared" si="11"/>
        <v>609696.2631556999</v>
      </c>
      <c r="L41" s="74">
        <f t="shared" si="11"/>
        <v>3523</v>
      </c>
      <c r="M41" s="74">
        <f t="shared" si="11"/>
        <v>3332</v>
      </c>
      <c r="N41" s="74">
        <f t="shared" si="11"/>
        <v>1203</v>
      </c>
      <c r="O41" s="132" t="s">
        <v>72</v>
      </c>
    </row>
    <row r="46" spans="9:11" ht="13.5">
      <c r="I46" s="133"/>
      <c r="J46" s="134"/>
      <c r="K46" s="135"/>
    </row>
    <row r="47" spans="9:14" ht="13.5">
      <c r="I47" s="133"/>
      <c r="J47" s="134"/>
      <c r="K47" s="135"/>
      <c r="L47" s="136"/>
      <c r="M47" s="136"/>
      <c r="N47" s="136"/>
    </row>
    <row r="48" spans="9:14" ht="13.5">
      <c r="I48" s="137"/>
      <c r="J48" s="138"/>
      <c r="K48" s="139"/>
      <c r="L48" s="136"/>
      <c r="M48" s="136"/>
      <c r="N48" s="136"/>
    </row>
    <row r="49" spans="12:14" ht="13.5">
      <c r="L49" s="140"/>
      <c r="M49" s="140"/>
      <c r="N49" s="140"/>
    </row>
  </sheetData>
  <sheetProtection/>
  <mergeCells count="34">
    <mergeCell ref="A1:O1"/>
    <mergeCell ref="I2:O2"/>
    <mergeCell ref="M3:O3"/>
    <mergeCell ref="L4:M4"/>
    <mergeCell ref="A17:C17"/>
    <mergeCell ref="A19:C19"/>
    <mergeCell ref="A22:C22"/>
    <mergeCell ref="A31:C31"/>
    <mergeCell ref="A40:C40"/>
    <mergeCell ref="A41:C41"/>
    <mergeCell ref="A4:A5"/>
    <mergeCell ref="A6:A16"/>
    <mergeCell ref="A20:A21"/>
    <mergeCell ref="A23:A30"/>
    <mergeCell ref="A32:A39"/>
    <mergeCell ref="B4:B5"/>
    <mergeCell ref="C4:C5"/>
    <mergeCell ref="C6:C7"/>
    <mergeCell ref="C10:C11"/>
    <mergeCell ref="C12:C16"/>
    <mergeCell ref="C27:C30"/>
    <mergeCell ref="C32:C33"/>
    <mergeCell ref="C36:C37"/>
    <mergeCell ref="C38:C39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</mergeCells>
  <printOptions horizontalCentered="1"/>
  <pageMargins left="0.11805555555555555" right="0.07847222222222222" top="0.4326388888888889" bottom="0.3541666666666667" header="0.2986111111111111" footer="0.27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2020-04-24T09:29:27Z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