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<sst xmlns="http://schemas.openxmlformats.org/spreadsheetml/2006/main" count="65" uniqueCount="52">
  <si>
    <t>攀枝花市2018年棚改项目资金报账进展情况</t>
  </si>
  <si>
    <t>数据截至：2020年4月17日</t>
  </si>
  <si>
    <t>单位：万元</t>
  </si>
  <si>
    <t>区县名称</t>
  </si>
  <si>
    <t>棚改项目名称</t>
  </si>
  <si>
    <t>项目贷款
期数</t>
  </si>
  <si>
    <t>报账总花名册户数</t>
  </si>
  <si>
    <t>应清退公房户数</t>
  </si>
  <si>
    <t>应报账
户数</t>
  </si>
  <si>
    <t>已报送银行审查户数</t>
  </si>
  <si>
    <t>报送银行报审完成率</t>
  </si>
  <si>
    <t>报送银行审查报账资金</t>
  </si>
  <si>
    <t>完成安置户数</t>
  </si>
  <si>
    <t>拨付安置补偿款</t>
  </si>
  <si>
    <t>房票情况(张)</t>
  </si>
  <si>
    <t>已清退公房（户）</t>
  </si>
  <si>
    <t>备注</t>
  </si>
  <si>
    <t>已发放</t>
  </si>
  <si>
    <t>已报账</t>
  </si>
  <si>
    <t>东区</t>
  </si>
  <si>
    <t>2017年东区第二批次危旧房棚户区改造子项目</t>
  </si>
  <si>
    <t>国开行五期</t>
  </si>
  <si>
    <t>2017年东区第三批次危旧房棚户区改造子项目</t>
  </si>
  <si>
    <t>国开行六期</t>
  </si>
  <si>
    <t>2018年大企业东区片区第一批次棚改项目</t>
  </si>
  <si>
    <t>国开行七期</t>
  </si>
  <si>
    <t>2018年大企业东区片区第二批次棚改项目</t>
  </si>
  <si>
    <t>国开行八期</t>
  </si>
  <si>
    <t>实际7997户，并户37户提供银行花名册7960户</t>
  </si>
  <si>
    <t>小计</t>
  </si>
  <si>
    <t>西区</t>
  </si>
  <si>
    <t>2017年西区第三批次危旧房棚户区改造子项目</t>
  </si>
  <si>
    <t>2018年西区第一批次危旧房棚户区改造子项目</t>
  </si>
  <si>
    <t>仁和区</t>
  </si>
  <si>
    <t>2017年仁和区第三批次危旧房棚户区改造子项目</t>
  </si>
  <si>
    <t>2017年仁和区宝灵寺周边危旧房棚户区改造子项目</t>
  </si>
  <si>
    <t>超出部分仁和安置</t>
  </si>
  <si>
    <t>2018年仁和区第一批次危旧房棚户区改造子项目</t>
  </si>
  <si>
    <t xml:space="preserve"> 仁和区仁和镇先锋、碾房片区棚户区改造子项目</t>
  </si>
  <si>
    <t>可研户数315户
目前仅签约150户</t>
  </si>
  <si>
    <t>钒钛高新区
(钒钛新城)</t>
  </si>
  <si>
    <t>2017年钒钛高新区棚户区改造（四期）子项目</t>
  </si>
  <si>
    <t>不含机电学院16户旧改遗留。虽纳入实施方案，但不在花名册中</t>
  </si>
  <si>
    <t>米易县</t>
  </si>
  <si>
    <t>2017年米易县老城区棚户区改造（二期）子项目</t>
  </si>
  <si>
    <t>77户商业不在目标任务中</t>
  </si>
  <si>
    <t>盐边县</t>
  </si>
  <si>
    <t>2018年盐边县红果片区危旧房棚户区改造子项目</t>
  </si>
  <si>
    <t>2018年红格片区棚户区改造（城中村）项目</t>
  </si>
  <si>
    <t>农发行三期</t>
  </si>
  <si>
    <t>合计</t>
  </si>
  <si>
    <t>备注：不含原城市棚户区改造九期项目数据（可研户数4843户），该项目调整为棚改专项债券申报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</si>
</sst>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%"/>
  </numFmts>
  <fonts count="3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b/>
      <sz val="11"/>
      <color rgb="FF000000"/>
      <name val="宋体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</font>
    <font>
      <b/>
      <sz val="9"/>
      <color rgb="FF000000"/>
      <name val="宋体"/>
      <charset val="134"/>
    </font>
    <font>
      <b/>
      <sz val="9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4" fillId="1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4" fillId="18" borderId="15" applyNumberFormat="0" applyAlignment="0" applyProtection="0">
      <alignment vertical="center"/>
    </xf>
    <xf numFmtId="0" fontId="25" fillId="18" borderId="10" applyNumberFormat="0" applyAlignment="0" applyProtection="0">
      <alignment vertical="center"/>
    </xf>
    <xf numFmtId="0" fontId="20" fillId="9" borderId="9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 shrinkToFit="1"/>
    </xf>
    <xf numFmtId="0" fontId="0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76" fontId="4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 shrinkToFit="1"/>
    </xf>
    <xf numFmtId="176" fontId="2" fillId="0" borderId="2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 shrinkToFit="1"/>
    </xf>
    <xf numFmtId="176" fontId="0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176" fontId="9" fillId="0" borderId="1" xfId="0" applyNumberFormat="1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176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9"/>
  <sheetViews>
    <sheetView tabSelected="1" workbookViewId="0">
      <pane xSplit="1" ySplit="5" topLeftCell="B21" activePane="bottomRight" state="frozen"/>
      <selection/>
      <selection pane="topRight"/>
      <selection pane="bottomLeft"/>
      <selection pane="bottomRight" activeCell="D29" sqref="D29"/>
    </sheetView>
  </sheetViews>
  <sheetFormatPr defaultColWidth="9" defaultRowHeight="13.5"/>
  <cols>
    <col min="1" max="1" width="10.125" style="6" customWidth="1"/>
    <col min="2" max="2" width="42.25" style="7" customWidth="1"/>
    <col min="3" max="3" width="11.5" style="8" customWidth="1"/>
    <col min="4" max="8" width="8.425" customWidth="1"/>
    <col min="9" max="9" width="12.5" style="9" customWidth="1"/>
    <col min="10" max="10" width="7.875" customWidth="1"/>
    <col min="11" max="11" width="11.875" style="9" customWidth="1"/>
    <col min="12" max="12" width="8.125" style="3" customWidth="1"/>
    <col min="13" max="13" width="8.125" customWidth="1"/>
    <col min="14" max="14" width="9" customWidth="1"/>
    <col min="15" max="15" width="15.625" style="8" customWidth="1"/>
  </cols>
  <sheetData>
    <row r="1" s="1" customFormat="1" ht="36" customHeight="1" spans="1:15">
      <c r="A1" s="10" t="s">
        <v>0</v>
      </c>
      <c r="B1" s="11"/>
      <c r="C1" s="10"/>
      <c r="D1" s="10"/>
      <c r="E1" s="10"/>
      <c r="F1" s="10"/>
      <c r="G1" s="10"/>
      <c r="H1" s="10"/>
      <c r="I1" s="39"/>
      <c r="J1" s="10"/>
      <c r="K1" s="39"/>
      <c r="L1" s="10"/>
      <c r="M1" s="10"/>
      <c r="N1" s="10"/>
      <c r="O1" s="10"/>
    </row>
    <row r="2" s="1" customFormat="1" ht="17" customHeight="1" spans="1:15">
      <c r="A2" s="12"/>
      <c r="B2" s="13"/>
      <c r="C2" s="13"/>
      <c r="D2" s="12"/>
      <c r="E2" s="12"/>
      <c r="F2" s="12"/>
      <c r="G2" s="14"/>
      <c r="H2" s="14"/>
      <c r="I2" s="40"/>
      <c r="J2" s="41"/>
      <c r="K2" s="40"/>
      <c r="L2" s="42" t="s">
        <v>1</v>
      </c>
      <c r="M2" s="43"/>
      <c r="N2" s="14"/>
      <c r="O2" s="14"/>
    </row>
    <row r="3" s="1" customFormat="1" ht="20" customHeight="1" spans="1:15">
      <c r="A3" s="12"/>
      <c r="B3" s="13"/>
      <c r="C3" s="13"/>
      <c r="D3" s="12"/>
      <c r="E3" s="12"/>
      <c r="F3" s="12"/>
      <c r="G3" s="14"/>
      <c r="H3" s="14"/>
      <c r="I3" s="44"/>
      <c r="J3" s="12"/>
      <c r="K3" s="44"/>
      <c r="L3" s="45"/>
      <c r="M3" s="12"/>
      <c r="N3" s="14"/>
      <c r="O3" s="14" t="s">
        <v>2</v>
      </c>
    </row>
    <row r="4" s="2" customFormat="1" ht="18" customHeight="1" spans="1:15">
      <c r="A4" s="15" t="s">
        <v>3</v>
      </c>
      <c r="B4" s="15" t="s">
        <v>4</v>
      </c>
      <c r="C4" s="16" t="s">
        <v>5</v>
      </c>
      <c r="D4" s="15" t="s">
        <v>6</v>
      </c>
      <c r="E4" s="16" t="s">
        <v>7</v>
      </c>
      <c r="F4" s="15" t="s">
        <v>8</v>
      </c>
      <c r="G4" s="15" t="s">
        <v>9</v>
      </c>
      <c r="H4" s="17" t="s">
        <v>10</v>
      </c>
      <c r="I4" s="46" t="s">
        <v>11</v>
      </c>
      <c r="J4" s="16" t="s">
        <v>12</v>
      </c>
      <c r="K4" s="47" t="s">
        <v>13</v>
      </c>
      <c r="L4" s="17" t="s">
        <v>14</v>
      </c>
      <c r="M4" s="15"/>
      <c r="N4" s="48" t="s">
        <v>15</v>
      </c>
      <c r="O4" s="15" t="s">
        <v>16</v>
      </c>
    </row>
    <row r="5" s="2" customFormat="1" ht="30" customHeight="1" spans="1:15">
      <c r="A5" s="15"/>
      <c r="B5" s="15"/>
      <c r="C5" s="18"/>
      <c r="D5" s="15"/>
      <c r="E5" s="18"/>
      <c r="F5" s="15"/>
      <c r="G5" s="15"/>
      <c r="H5" s="17"/>
      <c r="I5" s="46"/>
      <c r="J5" s="18"/>
      <c r="K5" s="49"/>
      <c r="L5" s="17" t="s">
        <v>17</v>
      </c>
      <c r="M5" s="15" t="s">
        <v>18</v>
      </c>
      <c r="N5" s="48"/>
      <c r="O5" s="15"/>
    </row>
    <row r="6" s="3" customFormat="1" ht="28" customHeight="1" spans="1:15">
      <c r="A6" s="19" t="s">
        <v>19</v>
      </c>
      <c r="B6" s="20" t="s">
        <v>20</v>
      </c>
      <c r="C6" s="21" t="s">
        <v>21</v>
      </c>
      <c r="D6" s="22">
        <v>2529</v>
      </c>
      <c r="E6" s="23">
        <v>103</v>
      </c>
      <c r="F6" s="22">
        <f t="shared" ref="F6:F9" si="0">D6-E6</f>
        <v>2426</v>
      </c>
      <c r="G6" s="19">
        <v>1774</v>
      </c>
      <c r="H6" s="24">
        <f>G6/D6</f>
        <v>0.701463028865164</v>
      </c>
      <c r="I6" s="50">
        <v>66482.224737</v>
      </c>
      <c r="J6" s="19">
        <v>1087</v>
      </c>
      <c r="K6" s="50">
        <v>40206.936475</v>
      </c>
      <c r="L6" s="51">
        <v>226</v>
      </c>
      <c r="M6" s="51">
        <v>171</v>
      </c>
      <c r="N6" s="51">
        <v>42</v>
      </c>
      <c r="O6" s="52"/>
    </row>
    <row r="7" s="3" customFormat="1" ht="28" customHeight="1" spans="1:15">
      <c r="A7" s="19"/>
      <c r="B7" s="20" t="s">
        <v>22</v>
      </c>
      <c r="C7" s="21" t="s">
        <v>23</v>
      </c>
      <c r="D7" s="25">
        <v>637</v>
      </c>
      <c r="E7" s="26">
        <v>341</v>
      </c>
      <c r="F7" s="22">
        <f t="shared" si="0"/>
        <v>296</v>
      </c>
      <c r="G7" s="19">
        <v>199</v>
      </c>
      <c r="H7" s="24">
        <f t="shared" ref="H7:H26" si="1">G7/D7</f>
        <v>0.312401883830455</v>
      </c>
      <c r="I7" s="50">
        <v>7651.73615</v>
      </c>
      <c r="J7" s="19">
        <v>73</v>
      </c>
      <c r="K7" s="50">
        <v>3168.175741</v>
      </c>
      <c r="L7" s="51">
        <v>31</v>
      </c>
      <c r="M7" s="51">
        <v>26</v>
      </c>
      <c r="N7" s="51">
        <v>20</v>
      </c>
      <c r="O7" s="52"/>
    </row>
    <row r="8" s="3" customFormat="1" ht="28" customHeight="1" spans="1:15">
      <c r="A8" s="19"/>
      <c r="B8" s="20" t="s">
        <v>24</v>
      </c>
      <c r="C8" s="21" t="s">
        <v>25</v>
      </c>
      <c r="D8" s="25">
        <v>4747</v>
      </c>
      <c r="E8" s="26">
        <v>1417</v>
      </c>
      <c r="F8" s="22">
        <f t="shared" si="0"/>
        <v>3330</v>
      </c>
      <c r="G8" s="19">
        <v>236</v>
      </c>
      <c r="H8" s="24">
        <f t="shared" si="1"/>
        <v>0.0497156098588582</v>
      </c>
      <c r="I8" s="50">
        <v>8559.516498</v>
      </c>
      <c r="J8" s="19">
        <v>236</v>
      </c>
      <c r="K8" s="50">
        <v>8559.516498</v>
      </c>
      <c r="L8" s="51">
        <v>319</v>
      </c>
      <c r="M8" s="51">
        <v>235</v>
      </c>
      <c r="N8" s="51">
        <v>899</v>
      </c>
      <c r="O8" s="52"/>
    </row>
    <row r="9" s="3" customFormat="1" ht="28" customHeight="1" spans="1:15">
      <c r="A9" s="19"/>
      <c r="B9" s="20" t="s">
        <v>26</v>
      </c>
      <c r="C9" s="21" t="s">
        <v>27</v>
      </c>
      <c r="D9" s="25">
        <v>7960</v>
      </c>
      <c r="E9" s="26">
        <v>839</v>
      </c>
      <c r="F9" s="22">
        <f t="shared" si="0"/>
        <v>7121</v>
      </c>
      <c r="G9" s="19">
        <v>520</v>
      </c>
      <c r="H9" s="24">
        <f t="shared" si="1"/>
        <v>0.0653266331658292</v>
      </c>
      <c r="I9" s="50">
        <v>18308.6705595</v>
      </c>
      <c r="J9" s="19">
        <v>436</v>
      </c>
      <c r="K9" s="50">
        <v>15656.4605635</v>
      </c>
      <c r="L9" s="51">
        <v>649</v>
      </c>
      <c r="M9" s="51">
        <v>430</v>
      </c>
      <c r="N9" s="51">
        <v>196</v>
      </c>
      <c r="O9" s="53" t="s">
        <v>28</v>
      </c>
    </row>
    <row r="10" s="4" customFormat="1" ht="28" customHeight="1" spans="1:15">
      <c r="A10" s="19"/>
      <c r="B10" s="27" t="s">
        <v>29</v>
      </c>
      <c r="C10" s="28"/>
      <c r="D10" s="29">
        <f t="shared" ref="D10:G10" si="2">SUM(D6:D9)</f>
        <v>15873</v>
      </c>
      <c r="E10" s="29">
        <f t="shared" si="2"/>
        <v>2700</v>
      </c>
      <c r="F10" s="29">
        <f t="shared" si="2"/>
        <v>13173</v>
      </c>
      <c r="G10" s="30">
        <f t="shared" si="2"/>
        <v>2729</v>
      </c>
      <c r="H10" s="31">
        <f t="shared" si="1"/>
        <v>0.171927171927172</v>
      </c>
      <c r="I10" s="54">
        <f>SUM(I6:I9)</f>
        <v>101002.1479445</v>
      </c>
      <c r="J10" s="29">
        <f>SUM(J6:J9)</f>
        <v>1832</v>
      </c>
      <c r="K10" s="54">
        <f>SUM(K6:K9)</f>
        <v>67591.0892775</v>
      </c>
      <c r="L10" s="55">
        <f>SUM(L6:L9)</f>
        <v>1225</v>
      </c>
      <c r="M10" s="56">
        <f>SUM(M6:M9)</f>
        <v>862</v>
      </c>
      <c r="N10" s="57">
        <f>SUM(N6:N9)</f>
        <v>1157</v>
      </c>
      <c r="O10" s="58"/>
    </row>
    <row r="11" s="3" customFormat="1" ht="28" customHeight="1" spans="1:15">
      <c r="A11" s="19" t="s">
        <v>30</v>
      </c>
      <c r="B11" s="20" t="s">
        <v>31</v>
      </c>
      <c r="C11" s="21" t="s">
        <v>23</v>
      </c>
      <c r="D11" s="25">
        <v>1965</v>
      </c>
      <c r="E11" s="25">
        <v>50</v>
      </c>
      <c r="F11" s="22">
        <f t="shared" ref="F11:F17" si="3">D11-E11</f>
        <v>1915</v>
      </c>
      <c r="G11" s="19">
        <v>884</v>
      </c>
      <c r="H11" s="24">
        <f t="shared" si="1"/>
        <v>0.449872773536896</v>
      </c>
      <c r="I11" s="50">
        <v>18595.5713</v>
      </c>
      <c r="J11" s="19">
        <v>92</v>
      </c>
      <c r="K11" s="50">
        <v>707.7062</v>
      </c>
      <c r="L11" s="51">
        <v>116</v>
      </c>
      <c r="M11" s="51">
        <v>90</v>
      </c>
      <c r="N11" s="51">
        <v>0</v>
      </c>
      <c r="O11" s="53"/>
    </row>
    <row r="12" s="3" customFormat="1" ht="28" customHeight="1" spans="1:15">
      <c r="A12" s="19"/>
      <c r="B12" s="20" t="s">
        <v>32</v>
      </c>
      <c r="C12" s="21" t="s">
        <v>25</v>
      </c>
      <c r="D12" s="25">
        <v>623</v>
      </c>
      <c r="E12" s="25">
        <v>0</v>
      </c>
      <c r="F12" s="22">
        <f t="shared" si="3"/>
        <v>623</v>
      </c>
      <c r="G12" s="19">
        <v>227</v>
      </c>
      <c r="H12" s="24">
        <f t="shared" si="1"/>
        <v>0.364365971107544</v>
      </c>
      <c r="I12" s="50">
        <v>6072.6422</v>
      </c>
      <c r="J12" s="19">
        <v>81</v>
      </c>
      <c r="K12" s="50">
        <v>2393.7727</v>
      </c>
      <c r="L12" s="51">
        <v>111</v>
      </c>
      <c r="M12" s="51">
        <v>81</v>
      </c>
      <c r="N12" s="51">
        <v>0</v>
      </c>
      <c r="O12" s="52"/>
    </row>
    <row r="13" s="5" customFormat="1" ht="28" customHeight="1" spans="1:15">
      <c r="A13" s="19"/>
      <c r="B13" s="27" t="s">
        <v>29</v>
      </c>
      <c r="C13" s="28"/>
      <c r="D13" s="29">
        <f t="shared" ref="D13:G13" si="4">SUM(D11:D12)</f>
        <v>2588</v>
      </c>
      <c r="E13" s="29">
        <f t="shared" si="4"/>
        <v>50</v>
      </c>
      <c r="F13" s="29">
        <f t="shared" si="4"/>
        <v>2538</v>
      </c>
      <c r="G13" s="30">
        <f t="shared" si="4"/>
        <v>1111</v>
      </c>
      <c r="H13" s="31">
        <f t="shared" si="1"/>
        <v>0.429289026275116</v>
      </c>
      <c r="I13" s="54">
        <f>SUM(I11:I12)</f>
        <v>24668.2135</v>
      </c>
      <c r="J13" s="29">
        <f>SUM(J11:J12)</f>
        <v>173</v>
      </c>
      <c r="K13" s="54">
        <f>SUM(K11:K12)</f>
        <v>3101.4789</v>
      </c>
      <c r="L13" s="55">
        <f>SUM(L11:L12)</f>
        <v>227</v>
      </c>
      <c r="M13" s="56">
        <f>SUM(M11:M12)</f>
        <v>171</v>
      </c>
      <c r="N13" s="57">
        <f>SUM(N11:N12)</f>
        <v>0</v>
      </c>
      <c r="O13" s="59"/>
    </row>
    <row r="14" s="3" customFormat="1" ht="28" customHeight="1" spans="1:15">
      <c r="A14" s="19" t="s">
        <v>33</v>
      </c>
      <c r="B14" s="32" t="s">
        <v>34</v>
      </c>
      <c r="C14" s="21" t="s">
        <v>23</v>
      </c>
      <c r="D14" s="33">
        <v>60</v>
      </c>
      <c r="E14" s="22">
        <v>42</v>
      </c>
      <c r="F14" s="22">
        <f t="shared" si="3"/>
        <v>18</v>
      </c>
      <c r="G14" s="19">
        <v>18</v>
      </c>
      <c r="H14" s="24">
        <f t="shared" si="1"/>
        <v>0.3</v>
      </c>
      <c r="I14" s="50">
        <v>67.2413</v>
      </c>
      <c r="J14" s="19">
        <v>18</v>
      </c>
      <c r="K14" s="50">
        <v>67.2413</v>
      </c>
      <c r="L14" s="51">
        <v>0</v>
      </c>
      <c r="M14" s="51">
        <v>0</v>
      </c>
      <c r="N14" s="51">
        <v>39</v>
      </c>
      <c r="O14" s="52"/>
    </row>
    <row r="15" s="3" customFormat="1" ht="28" customHeight="1" spans="1:15">
      <c r="A15" s="19"/>
      <c r="B15" s="32" t="s">
        <v>35</v>
      </c>
      <c r="C15" s="21"/>
      <c r="D15" s="33">
        <v>169</v>
      </c>
      <c r="E15" s="22">
        <v>29</v>
      </c>
      <c r="F15" s="22">
        <f t="shared" si="3"/>
        <v>140</v>
      </c>
      <c r="G15" s="19">
        <v>140</v>
      </c>
      <c r="H15" s="24">
        <f t="shared" si="1"/>
        <v>0.828402366863905</v>
      </c>
      <c r="I15" s="50">
        <v>10039.544906</v>
      </c>
      <c r="J15" s="19">
        <v>140</v>
      </c>
      <c r="K15" s="50">
        <v>10039.544906</v>
      </c>
      <c r="L15" s="51">
        <v>2</v>
      </c>
      <c r="M15" s="51">
        <v>0</v>
      </c>
      <c r="N15" s="51">
        <v>0</v>
      </c>
      <c r="O15" s="53" t="s">
        <v>36</v>
      </c>
    </row>
    <row r="16" s="3" customFormat="1" ht="28" customHeight="1" spans="1:15">
      <c r="A16" s="19"/>
      <c r="B16" s="20" t="s">
        <v>37</v>
      </c>
      <c r="C16" s="34" t="s">
        <v>25</v>
      </c>
      <c r="D16" s="25">
        <v>484</v>
      </c>
      <c r="E16" s="25">
        <v>0</v>
      </c>
      <c r="F16" s="22">
        <f t="shared" si="3"/>
        <v>484</v>
      </c>
      <c r="G16" s="19">
        <v>388</v>
      </c>
      <c r="H16" s="24">
        <f t="shared" si="1"/>
        <v>0.801652892561983</v>
      </c>
      <c r="I16" s="50">
        <v>10982.7356</v>
      </c>
      <c r="J16" s="19">
        <v>236</v>
      </c>
      <c r="K16" s="50">
        <v>7120.4544</v>
      </c>
      <c r="L16" s="51">
        <v>63</v>
      </c>
      <c r="M16" s="51">
        <v>55</v>
      </c>
      <c r="N16" s="51">
        <v>0</v>
      </c>
      <c r="O16" s="53" t="s">
        <v>36</v>
      </c>
    </row>
    <row r="17" s="3" customFormat="1" ht="28" customHeight="1" spans="1:15">
      <c r="A17" s="19"/>
      <c r="B17" s="20" t="s">
        <v>38</v>
      </c>
      <c r="C17" s="35"/>
      <c r="D17" s="25">
        <v>315</v>
      </c>
      <c r="E17" s="25">
        <v>0</v>
      </c>
      <c r="F17" s="22">
        <f t="shared" si="3"/>
        <v>315</v>
      </c>
      <c r="G17" s="19">
        <v>0</v>
      </c>
      <c r="H17" s="24">
        <f t="shared" si="1"/>
        <v>0</v>
      </c>
      <c r="I17" s="50">
        <v>0</v>
      </c>
      <c r="J17" s="19">
        <v>0</v>
      </c>
      <c r="K17" s="50">
        <v>0</v>
      </c>
      <c r="L17" s="51">
        <v>0</v>
      </c>
      <c r="M17" s="51">
        <v>0</v>
      </c>
      <c r="N17"/>
      <c r="O17" s="53" t="s">
        <v>39</v>
      </c>
    </row>
    <row r="18" s="4" customFormat="1" ht="28" customHeight="1" spans="1:15">
      <c r="A18" s="19"/>
      <c r="B18" s="27" t="s">
        <v>29</v>
      </c>
      <c r="C18" s="28"/>
      <c r="D18" s="29">
        <f t="shared" ref="D18:G18" si="5">SUM(D14:D17)</f>
        <v>1028</v>
      </c>
      <c r="E18" s="29">
        <f t="shared" si="5"/>
        <v>71</v>
      </c>
      <c r="F18" s="29">
        <f t="shared" si="5"/>
        <v>957</v>
      </c>
      <c r="G18" s="30">
        <f t="shared" si="5"/>
        <v>546</v>
      </c>
      <c r="H18" s="31">
        <f t="shared" si="1"/>
        <v>0.531128404669261</v>
      </c>
      <c r="I18" s="54">
        <f>SUM(I14:I17)</f>
        <v>21089.521806</v>
      </c>
      <c r="J18" s="29">
        <f>SUM(J14:J17)</f>
        <v>394</v>
      </c>
      <c r="K18" s="54">
        <f>SUM(K14:K17)</f>
        <v>17227.240606</v>
      </c>
      <c r="L18" s="55">
        <f>SUM(L14:L17)</f>
        <v>65</v>
      </c>
      <c r="M18" s="56">
        <f>SUM(M14:M17)</f>
        <v>55</v>
      </c>
      <c r="N18" s="56">
        <f>SUM(N14:N16)</f>
        <v>39</v>
      </c>
      <c r="O18" s="58"/>
    </row>
    <row r="19" s="3" customFormat="1" ht="28" customHeight="1" spans="1:15">
      <c r="A19" s="36" t="s">
        <v>40</v>
      </c>
      <c r="B19" s="20" t="s">
        <v>41</v>
      </c>
      <c r="C19" s="21" t="s">
        <v>23</v>
      </c>
      <c r="D19" s="25">
        <v>333</v>
      </c>
      <c r="E19" s="25">
        <v>14</v>
      </c>
      <c r="F19" s="22">
        <f t="shared" ref="F19:F24" si="6">D19-E19</f>
        <v>319</v>
      </c>
      <c r="G19" s="19">
        <v>308</v>
      </c>
      <c r="H19" s="24">
        <f t="shared" si="1"/>
        <v>0.924924924924925</v>
      </c>
      <c r="I19" s="50">
        <v>8353.882771</v>
      </c>
      <c r="J19" s="19">
        <v>78</v>
      </c>
      <c r="K19" s="50">
        <v>2392.257229</v>
      </c>
      <c r="L19" s="51">
        <v>103</v>
      </c>
      <c r="M19" s="51">
        <v>102</v>
      </c>
      <c r="N19" s="51">
        <v>12</v>
      </c>
      <c r="O19" s="60" t="s">
        <v>42</v>
      </c>
    </row>
    <row r="20" s="4" customFormat="1" ht="28" customHeight="1" spans="1:15">
      <c r="A20" s="19"/>
      <c r="B20" s="27" t="s">
        <v>29</v>
      </c>
      <c r="C20" s="28"/>
      <c r="D20" s="29">
        <f t="shared" ref="D20:G20" si="7">SUM(D19:D19)</f>
        <v>333</v>
      </c>
      <c r="E20" s="29">
        <f t="shared" si="7"/>
        <v>14</v>
      </c>
      <c r="F20" s="29">
        <f t="shared" si="7"/>
        <v>319</v>
      </c>
      <c r="G20" s="30">
        <f t="shared" si="7"/>
        <v>308</v>
      </c>
      <c r="H20" s="31">
        <f t="shared" si="1"/>
        <v>0.924924924924925</v>
      </c>
      <c r="I20" s="54">
        <f>SUM(I19:I19)</f>
        <v>8353.882771</v>
      </c>
      <c r="J20" s="29">
        <f>SUM(J19:J19)</f>
        <v>78</v>
      </c>
      <c r="K20" s="54">
        <f>SUM(K19:K19)</f>
        <v>2392.257229</v>
      </c>
      <c r="L20" s="55">
        <f>SUM(L19:L19)</f>
        <v>103</v>
      </c>
      <c r="M20" s="56">
        <f>SUM(M19:M19)</f>
        <v>102</v>
      </c>
      <c r="N20" s="56">
        <f>SUM(N19:N19)</f>
        <v>12</v>
      </c>
      <c r="O20" s="61"/>
    </row>
    <row r="21" s="3" customFormat="1" ht="28" customHeight="1" spans="1:15">
      <c r="A21" s="19" t="s">
        <v>43</v>
      </c>
      <c r="B21" s="20" t="s">
        <v>44</v>
      </c>
      <c r="C21" s="21" t="s">
        <v>23</v>
      </c>
      <c r="D21" s="25">
        <v>687</v>
      </c>
      <c r="E21" s="25">
        <v>0</v>
      </c>
      <c r="F21" s="22">
        <f t="shared" si="6"/>
        <v>687</v>
      </c>
      <c r="G21" s="19">
        <v>687</v>
      </c>
      <c r="H21" s="24">
        <f t="shared" si="1"/>
        <v>1</v>
      </c>
      <c r="I21" s="50">
        <v>42204.314336</v>
      </c>
      <c r="J21" s="19">
        <v>687</v>
      </c>
      <c r="K21" s="50">
        <v>42204.314336</v>
      </c>
      <c r="L21" s="62"/>
      <c r="M21" s="62"/>
      <c r="N21" s="51"/>
      <c r="O21" s="53" t="s">
        <v>45</v>
      </c>
    </row>
    <row r="22" s="4" customFormat="1" ht="28" customHeight="1" spans="1:15">
      <c r="A22" s="19"/>
      <c r="B22" s="27" t="s">
        <v>29</v>
      </c>
      <c r="C22" s="28"/>
      <c r="D22" s="29">
        <f t="shared" ref="D22:G22" si="8">SUM(D21:D21)</f>
        <v>687</v>
      </c>
      <c r="E22" s="29">
        <f t="shared" si="8"/>
        <v>0</v>
      </c>
      <c r="F22" s="29">
        <f t="shared" si="8"/>
        <v>687</v>
      </c>
      <c r="G22" s="30">
        <f t="shared" si="8"/>
        <v>687</v>
      </c>
      <c r="H22" s="31">
        <f t="shared" si="1"/>
        <v>1</v>
      </c>
      <c r="I22" s="54">
        <f>SUM(I21:I21)</f>
        <v>42204.314336</v>
      </c>
      <c r="J22" s="29">
        <f>SUM(J21:J21)</f>
        <v>687</v>
      </c>
      <c r="K22" s="54">
        <f>SUM(K21:K21)</f>
        <v>42204.314336</v>
      </c>
      <c r="L22" s="55">
        <f>SUM(L21:L21)</f>
        <v>0</v>
      </c>
      <c r="M22" s="56">
        <f>SUM(M21:M21)</f>
        <v>0</v>
      </c>
      <c r="N22" s="56">
        <f>SUM(N21:N21)</f>
        <v>0</v>
      </c>
      <c r="O22" s="59"/>
    </row>
    <row r="23" s="3" customFormat="1" ht="28" customHeight="1" spans="1:15">
      <c r="A23" s="19" t="s">
        <v>46</v>
      </c>
      <c r="B23" s="20" t="s">
        <v>47</v>
      </c>
      <c r="C23" s="21" t="s">
        <v>25</v>
      </c>
      <c r="D23" s="25">
        <v>532</v>
      </c>
      <c r="E23" s="25">
        <v>0</v>
      </c>
      <c r="F23" s="22">
        <f t="shared" si="6"/>
        <v>532</v>
      </c>
      <c r="G23" s="19">
        <v>0</v>
      </c>
      <c r="H23" s="24">
        <f t="shared" si="1"/>
        <v>0</v>
      </c>
      <c r="I23" s="50">
        <v>0</v>
      </c>
      <c r="J23" s="19">
        <v>0</v>
      </c>
      <c r="K23" s="50">
        <v>0</v>
      </c>
      <c r="L23" s="62"/>
      <c r="M23" s="62"/>
      <c r="N23" s="51"/>
      <c r="O23" s="52"/>
    </row>
    <row r="24" s="3" customFormat="1" ht="28" customHeight="1" spans="1:15">
      <c r="A24" s="19"/>
      <c r="B24" s="20" t="s">
        <v>48</v>
      </c>
      <c r="C24" s="21" t="s">
        <v>49</v>
      </c>
      <c r="D24" s="25">
        <v>1000</v>
      </c>
      <c r="E24" s="25">
        <v>0</v>
      </c>
      <c r="F24" s="22">
        <f t="shared" si="6"/>
        <v>1000</v>
      </c>
      <c r="G24" s="19">
        <v>1000</v>
      </c>
      <c r="H24" s="24">
        <f t="shared" si="1"/>
        <v>1</v>
      </c>
      <c r="I24" s="50">
        <v>81006.54194</v>
      </c>
      <c r="J24" s="19">
        <v>1000</v>
      </c>
      <c r="K24" s="50">
        <v>81006.54194</v>
      </c>
      <c r="L24" s="62"/>
      <c r="M24" s="62"/>
      <c r="N24" s="51"/>
      <c r="O24" s="52"/>
    </row>
    <row r="25" s="4" customFormat="1" ht="28" customHeight="1" spans="1:15">
      <c r="A25" s="19"/>
      <c r="B25" s="27" t="s">
        <v>29</v>
      </c>
      <c r="C25" s="28"/>
      <c r="D25" s="29">
        <f t="shared" ref="D25:G25" si="9">SUM(D23:D24)</f>
        <v>1532</v>
      </c>
      <c r="E25" s="29">
        <f t="shared" si="9"/>
        <v>0</v>
      </c>
      <c r="F25" s="29">
        <f t="shared" si="9"/>
        <v>1532</v>
      </c>
      <c r="G25" s="30">
        <f t="shared" si="9"/>
        <v>1000</v>
      </c>
      <c r="H25" s="31">
        <f t="shared" si="1"/>
        <v>0.652741514360313</v>
      </c>
      <c r="I25" s="54">
        <f>SUM(I23:I24)</f>
        <v>81006.54194</v>
      </c>
      <c r="J25" s="29">
        <f>SUM(J23:J24)</f>
        <v>1000</v>
      </c>
      <c r="K25" s="54">
        <f>SUM(K23:K24)</f>
        <v>81006.54194</v>
      </c>
      <c r="L25" s="55">
        <f>SUM(L23:L24)</f>
        <v>0</v>
      </c>
      <c r="M25" s="56">
        <f>SUM(M23:M24)</f>
        <v>0</v>
      </c>
      <c r="N25" s="56">
        <f>SUM(N23:N24)</f>
        <v>0</v>
      </c>
      <c r="O25" s="59"/>
    </row>
    <row r="26" s="4" customFormat="1" ht="28" customHeight="1" spans="1:15">
      <c r="A26" s="27" t="s">
        <v>50</v>
      </c>
      <c r="B26" s="37"/>
      <c r="C26" s="28"/>
      <c r="D26" s="30">
        <f t="shared" ref="D26:F26" si="10">D10+D13+D18+D20+D22+D25</f>
        <v>22041</v>
      </c>
      <c r="E26" s="30">
        <f t="shared" si="10"/>
        <v>2835</v>
      </c>
      <c r="F26" s="30">
        <f t="shared" si="10"/>
        <v>19206</v>
      </c>
      <c r="G26" s="30">
        <f>SUM(G6:G25)/2</f>
        <v>6381</v>
      </c>
      <c r="H26" s="31">
        <f t="shared" si="1"/>
        <v>0.289505920783993</v>
      </c>
      <c r="I26" s="63">
        <f>SUM(I6:I25)/2</f>
        <v>278324.6222975</v>
      </c>
      <c r="J26" s="30">
        <f>SUM(J6:J25)/2</f>
        <v>4164</v>
      </c>
      <c r="K26" s="63">
        <f>SUM(K6:K25)/2</f>
        <v>213522.9222885</v>
      </c>
      <c r="L26" s="57">
        <f>SUM(L6:L25)/2</f>
        <v>1620</v>
      </c>
      <c r="M26" s="57">
        <f>SUM(M6:M25)/2</f>
        <v>1190</v>
      </c>
      <c r="N26" s="57">
        <f>SUM(N6:N25)/2</f>
        <v>1208</v>
      </c>
      <c r="O26" s="64"/>
    </row>
    <row r="27" s="3" customFormat="1" ht="28" customHeight="1" spans="1:15">
      <c r="A27" s="38" t="s">
        <v>51</v>
      </c>
      <c r="B27" s="38"/>
      <c r="C27" s="38"/>
      <c r="D27" s="38"/>
      <c r="E27" s="38"/>
      <c r="F27" s="38"/>
      <c r="G27" s="38"/>
      <c r="H27" s="38"/>
      <c r="I27" s="65"/>
      <c r="J27" s="38"/>
      <c r="K27" s="65"/>
      <c r="L27" s="38"/>
      <c r="M27" s="66"/>
      <c r="N27" s="66"/>
      <c r="O27" s="7"/>
    </row>
    <row r="28" ht="24.95" customHeight="1"/>
    <row r="29" ht="24.95" customHeight="1"/>
  </sheetData>
  <mergeCells count="33">
    <mergeCell ref="A1:O1"/>
    <mergeCell ref="L2:N2"/>
    <mergeCell ref="L4:M4"/>
    <mergeCell ref="B10:C10"/>
    <mergeCell ref="B13:C13"/>
    <mergeCell ref="B18:C18"/>
    <mergeCell ref="B20:C20"/>
    <mergeCell ref="B22:C22"/>
    <mergeCell ref="B25:C25"/>
    <mergeCell ref="A26:C26"/>
    <mergeCell ref="A27:I27"/>
    <mergeCell ref="A4:A5"/>
    <mergeCell ref="A6:A10"/>
    <mergeCell ref="A11:A13"/>
    <mergeCell ref="A14:A18"/>
    <mergeCell ref="A19:A20"/>
    <mergeCell ref="A21:A22"/>
    <mergeCell ref="A23:A25"/>
    <mergeCell ref="B4:B5"/>
    <mergeCell ref="C4:C5"/>
    <mergeCell ref="C14:C15"/>
    <mergeCell ref="C16:C17"/>
    <mergeCell ref="D4:D5"/>
    <mergeCell ref="E4:E5"/>
    <mergeCell ref="F4:F5"/>
    <mergeCell ref="G4:G5"/>
    <mergeCell ref="H4:H5"/>
    <mergeCell ref="I4:I5"/>
    <mergeCell ref="J4:J5"/>
    <mergeCell ref="K4:K5"/>
    <mergeCell ref="N4:N5"/>
    <mergeCell ref="O4:O5"/>
    <mergeCell ref="O19:O20"/>
  </mergeCells>
  <printOptions horizontalCentered="1"/>
  <pageMargins left="0.0388888888888889" right="0.0388888888888889" top="0.629861111111111" bottom="0.550694444444444" header="0.275" footer="0.275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细雨漫步</cp:lastModifiedBy>
  <dcterms:created xsi:type="dcterms:W3CDTF">2019-07-09T01:23:00Z</dcterms:created>
  <dcterms:modified xsi:type="dcterms:W3CDTF">2020-04-17T03:40:18Z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