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<sst xmlns="http://schemas.openxmlformats.org/spreadsheetml/2006/main" count="73" uniqueCount="72">
  <si>
    <t>（攀枝花市）2017年棚改项目贷款资金报账进展情况</t>
  </si>
  <si>
    <t>（数据截至2019年10月31日）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</si>
  <si>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</si>
  <si>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</si>
  <si>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</si>
  <si>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</si>
  <si>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</si>
  <si>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</si>
  <si>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</si>
  <si>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</si>
  <si>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</si>
  <si>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备注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</si>
  <si>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</si>
  <si>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</si>
  <si>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</si>
  <si>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</si>
  <si>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</si>
  <si>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</si>
  <si>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</si>
  <si>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</si>
  <si>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</si>
  <si>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</si>
  <si>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攀枝花市东区港华棚户区改造项目</t>
  </si>
  <si>
    <t>东区炳草岗片区棚户区改造子项目</t>
  </si>
  <si>
    <t>东区炳草岗桃源街片区棚户区改造项目</t>
  </si>
  <si>
    <t>东区银江镇五道河片区棚户区改造项目</t>
  </si>
  <si>
    <t>东区大渡口片区棚户区改造一期项目</t>
  </si>
  <si>
    <t>东区大渡口片区棚户区改造二期项目</t>
  </si>
  <si>
    <t>东区金华巷片区棚户区改造项目</t>
  </si>
  <si>
    <t>东区马家湾片区棚户区改造项目</t>
  </si>
  <si>
    <t>东区攀密片区棚户区改造项目</t>
  </si>
  <si>
    <t>东区弄弄坪片区棚户区改造项目</t>
  </si>
  <si>
    <t>东区小计</t>
  </si>
  <si>
    <t>米易县</t>
  </si>
  <si>
    <t>米易县城南沿214省道危旧房棚户区改造项目</t>
  </si>
  <si>
    <t>完成房屋拆除</t>
  </si>
  <si>
    <t>攀枝花市米易县老城区危旧房棚户区改造（一期）子项目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</si>
  <si>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</si>
  <si>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</si>
  <si>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</si>
  <si>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</si>
  <si>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</si>
  <si>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</si>
  <si>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</si>
  <si>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</si>
  <si>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</si>
  <si>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</si>
  <si>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</si>
  <si>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</si>
  <si>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</si>
  <si>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</si>
  <si>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</si>
  <si>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</si>
  <si>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</si>
  <si>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</si>
  <si>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</si>
  <si>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</si>
  <si>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</si>
  <si>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</si>
  <si>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</si>
  <si>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西区老旧危房拆除项目</t>
  </si>
  <si>
    <t>西区江南片区棚户区改造子项目</t>
  </si>
  <si>
    <t>西区玉泉、清香坪、河门口街道第二批次棚户区改造项目</t>
  </si>
  <si>
    <t>2017年西区第二批次危旧房棚户区改造子项目</t>
  </si>
  <si>
    <t>西区玉泉街道2017年第一批次棚户区改造项目</t>
  </si>
  <si>
    <t>1192.9.542</t>
  </si>
  <si>
    <t>西区新庄城中村棚户区改造项目</t>
  </si>
  <si>
    <t>签约率未到达项目未启动</t>
  </si>
  <si>
    <t>西区大水井城中村棚户区改造项目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</si>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</sst>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5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1" fillId="0" borderId="0">
      <alignment vertical="center"/>
      <protection/>
    </xf>
    <xf numFmtId="0" fontId="24" fillId="0" borderId="3" applyNumberFormat="0" applyFill="0" applyAlignment="0" applyProtection="0"/>
    <xf numFmtId="0" fontId="13" fillId="6" borderId="0" applyNumberFormat="0" applyBorder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26" fillId="8" borderId="5" applyNumberFormat="0" applyAlignment="0" applyProtection="0"/>
    <xf numFmtId="0" fontId="27" fillId="8" borderId="1" applyNumberFormat="0" applyAlignment="0" applyProtection="0"/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3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72" applyNumberFormat="1" applyFont="1" applyFill="1" applyBorder="1" applyAlignment="1">
      <alignment horizontal="center" vertical="center" wrapText="1"/>
      <protection/>
    </xf>
    <xf numFmtId="176" fontId="29" fillId="0" borderId="9" xfId="72" applyNumberFormat="1" applyFont="1" applyFill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4" fillId="18" borderId="9" xfId="0" applyNumberFormat="1" applyFont="1" applyFill="1" applyBorder="1" applyAlignment="1">
      <alignment horizontal="center" vertical="center" wrapText="1"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4" fillId="0" borderId="9" xfId="36" applyNumberFormat="1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 wrapText="1"/>
      <protection/>
    </xf>
    <xf numFmtId="0" fontId="34" fillId="18" borderId="9" xfId="54" applyNumberFormat="1" applyFont="1" applyFill="1" applyBorder="1" applyAlignment="1">
      <alignment horizontal="center" vertical="center" wrapText="1"/>
      <protection/>
    </xf>
    <xf numFmtId="0" fontId="34" fillId="0" borderId="9" xfId="34" applyNumberFormat="1" applyFont="1" applyFill="1" applyBorder="1" applyAlignment="1">
      <alignment horizontal="center" vertical="center" wrapText="1"/>
      <protection/>
    </xf>
    <xf numFmtId="0" fontId="29" fillId="0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/>
    </xf>
    <xf numFmtId="0" fontId="37" fillId="18" borderId="9" xfId="62" applyFont="1" applyFill="1" applyBorder="1" applyAlignment="1">
      <alignment horizontal="center" vertical="center" wrapText="1"/>
      <protection/>
    </xf>
    <xf numFmtId="176" fontId="37" fillId="0" borderId="9" xfId="72" applyNumberFormat="1" applyFont="1" applyFill="1" applyBorder="1" applyAlignment="1">
      <alignment horizontal="center" vertical="center"/>
      <protection/>
    </xf>
    <xf numFmtId="0" fontId="30" fillId="8" borderId="9" xfId="62" applyFont="1" applyFill="1" applyBorder="1" applyAlignment="1">
      <alignment horizontal="center" vertical="center" wrapText="1"/>
      <protection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8" fillId="0" borderId="12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6" fontId="29" fillId="0" borderId="9" xfId="72" applyNumberFormat="1" applyFont="1" applyFill="1" applyBorder="1" applyAlignment="1">
      <alignment horizontal="center" vertical="center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9" fillId="0" borderId="9" xfId="70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9" xfId="70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9" xfId="70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9" xfId="70" applyFont="1" applyFill="1" applyBorder="1" applyAlignment="1">
      <alignment horizontal="center" vertical="center"/>
      <protection/>
    </xf>
    <xf numFmtId="176" fontId="40" fillId="0" borderId="9" xfId="72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/>
    </xf>
    <xf numFmtId="176" fontId="32" fillId="0" borderId="9" xfId="72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/>
    </xf>
    <xf numFmtId="0" fontId="34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4" fillId="18" borderId="0" xfId="54" applyFont="1" applyFill="1" applyBorder="1" applyAlignment="1">
      <alignment horizontal="center" vertical="center" wrapText="1"/>
      <protection/>
    </xf>
    <xf numFmtId="0" fontId="34" fillId="18" borderId="9" xfId="36" applyNumberFormat="1" applyFont="1" applyFill="1" applyBorder="1" applyAlignment="1">
      <alignment horizontal="center" vertical="center" wrapText="1"/>
      <protection/>
    </xf>
    <xf numFmtId="177" fontId="34" fillId="18" borderId="9" xfId="34" applyNumberFormat="1" applyFont="1" applyFill="1" applyBorder="1" applyAlignment="1">
      <alignment horizontal="center" vertical="center" wrapText="1"/>
      <protection/>
    </xf>
    <xf numFmtId="0" fontId="34" fillId="18" borderId="9" xfId="34" applyNumberFormat="1" applyFont="1" applyFill="1" applyBorder="1" applyAlignment="1">
      <alignment horizontal="center" vertical="center" wrapText="1"/>
      <protection/>
    </xf>
    <xf numFmtId="0" fontId="34" fillId="0" borderId="9" xfId="36" applyFont="1" applyFill="1" applyBorder="1" applyAlignment="1">
      <alignment horizontal="center" vertical="center"/>
      <protection/>
    </xf>
    <xf numFmtId="0" fontId="34" fillId="18" borderId="9" xfId="54" applyFont="1" applyFill="1" applyBorder="1" applyAlignment="1">
      <alignment horizontal="center" vertical="center"/>
      <protection/>
    </xf>
    <xf numFmtId="0" fontId="34" fillId="8" borderId="9" xfId="34" applyNumberFormat="1" applyFont="1" applyFill="1" applyBorder="1" applyAlignment="1">
      <alignment horizontal="center" vertical="center" wrapText="1"/>
      <protection/>
    </xf>
    <xf numFmtId="0" fontId="34" fillId="0" borderId="9" xfId="34" applyFont="1" applyFill="1" applyBorder="1" applyAlignment="1">
      <alignment horizontal="center" vertical="center"/>
      <protection/>
    </xf>
    <xf numFmtId="0" fontId="34" fillId="18" borderId="9" xfId="0" applyFont="1" applyFill="1" applyBorder="1" applyAlignment="1">
      <alignment horizontal="center" vertical="center" wrapText="1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4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0" fillId="0" borderId="9" xfId="0" applyFont="1" applyBorder="1" applyAlignment="1">
      <alignment vertical="center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 wrapText="1" shrinkToFit="1"/>
    </xf>
    <xf numFmtId="0" fontId="4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2" fillId="18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">
      <pane xSplit="2" ySplit="5" topLeftCell="C30" activePane="bottomRight" state="frozen"/>
      <selection pane="bottomRight" activeCell="P36" sqref="P36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9"/>
      <c r="N1" s="89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90" t="s">
        <v>1</v>
      </c>
      <c r="L2" s="90"/>
      <c r="M2" s="91"/>
      <c r="N2" s="91"/>
      <c r="O2" s="90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92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93" t="s">
        <v>9</v>
      </c>
      <c r="J4" s="93"/>
      <c r="K4" s="94" t="s">
        <v>10</v>
      </c>
      <c r="L4" s="95"/>
      <c r="M4" s="95"/>
      <c r="N4" s="96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7" t="s">
        <v>14</v>
      </c>
      <c r="J5" s="97" t="s">
        <v>15</v>
      </c>
      <c r="K5" s="97" t="s">
        <v>16</v>
      </c>
      <c r="L5" s="97" t="s">
        <v>17</v>
      </c>
      <c r="M5" s="97" t="s">
        <v>18</v>
      </c>
      <c r="N5" s="93" t="s">
        <v>19</v>
      </c>
      <c r="O5" s="93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901</v>
      </c>
      <c r="E6" s="28">
        <f aca="true" t="shared" si="0" ref="E6:E32">D6/C6</f>
        <v>0.8161231884057971</v>
      </c>
      <c r="F6" s="27">
        <v>29668.334654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8"/>
    </row>
    <row r="7" spans="1:15" ht="27.75" customHeight="1">
      <c r="A7" s="30"/>
      <c r="B7" s="25" t="s">
        <v>22</v>
      </c>
      <c r="C7" s="31">
        <v>308</v>
      </c>
      <c r="D7" s="31">
        <v>302</v>
      </c>
      <c r="E7" s="28">
        <f t="shared" si="0"/>
        <v>0.9805194805194806</v>
      </c>
      <c r="F7" s="31">
        <v>11577.839236000002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9"/>
    </row>
    <row r="8" spans="1:16" s="2" customFormat="1" ht="27.75" customHeight="1">
      <c r="A8" s="30"/>
      <c r="B8" s="25" t="s">
        <v>23</v>
      </c>
      <c r="C8" s="31">
        <v>2835</v>
      </c>
      <c r="D8" s="31">
        <v>2652</v>
      </c>
      <c r="E8" s="28">
        <f t="shared" si="0"/>
        <v>0.9354497354497354</v>
      </c>
      <c r="F8" s="31">
        <v>95984.82217799996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9"/>
      <c r="P8" s="100"/>
    </row>
    <row r="9" spans="1:16" s="3" customFormat="1" ht="27.75" customHeight="1">
      <c r="A9" s="30"/>
      <c r="B9" s="25" t="s">
        <v>24</v>
      </c>
      <c r="C9" s="31">
        <v>621</v>
      </c>
      <c r="D9" s="31">
        <v>462</v>
      </c>
      <c r="E9" s="28">
        <f t="shared" si="0"/>
        <v>0.7439613526570048</v>
      </c>
      <c r="F9" s="31">
        <v>26749.857248000004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101">
        <v>106</v>
      </c>
      <c r="M9" s="36">
        <v>206</v>
      </c>
      <c r="N9" s="29">
        <f t="shared" si="1"/>
        <v>385</v>
      </c>
      <c r="O9" s="99"/>
      <c r="P9" s="100"/>
    </row>
    <row r="10" spans="1:15" ht="27.75" customHeight="1">
      <c r="A10" s="30"/>
      <c r="B10" s="25" t="s">
        <v>25</v>
      </c>
      <c r="C10" s="31">
        <v>1867</v>
      </c>
      <c r="D10" s="31">
        <v>1966</v>
      </c>
      <c r="E10" s="33">
        <f t="shared" si="0"/>
        <v>1.053026245313337</v>
      </c>
      <c r="F10" s="31">
        <v>49674.44625999998</v>
      </c>
      <c r="G10" s="34">
        <v>255</v>
      </c>
      <c r="H10" s="34">
        <v>250</v>
      </c>
      <c r="I10" s="102">
        <v>6543.856974</v>
      </c>
      <c r="J10" s="103">
        <v>40957.033413000005</v>
      </c>
      <c r="K10" s="104">
        <v>245</v>
      </c>
      <c r="L10" s="104">
        <v>464</v>
      </c>
      <c r="M10" s="104">
        <v>1231</v>
      </c>
      <c r="N10" s="29">
        <f t="shared" si="1"/>
        <v>1940</v>
      </c>
      <c r="O10" s="105"/>
    </row>
    <row r="11" spans="1:15" ht="27.75" customHeight="1">
      <c r="A11" s="30"/>
      <c r="B11" s="25" t="s">
        <v>26</v>
      </c>
      <c r="C11" s="26">
        <v>1138</v>
      </c>
      <c r="D11" s="31">
        <v>1165</v>
      </c>
      <c r="E11" s="35">
        <f t="shared" si="0"/>
        <v>1.023725834797891</v>
      </c>
      <c r="F11" s="31">
        <v>42037.242082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6"/>
    </row>
    <row r="12" spans="1:15" ht="27.75" customHeight="1">
      <c r="A12" s="30"/>
      <c r="B12" s="25" t="s">
        <v>27</v>
      </c>
      <c r="C12" s="26">
        <v>1179</v>
      </c>
      <c r="D12" s="31">
        <v>1054</v>
      </c>
      <c r="E12" s="28">
        <f t="shared" si="0"/>
        <v>0.8939779474130619</v>
      </c>
      <c r="F12" s="31">
        <v>34853.51828899999</v>
      </c>
      <c r="G12" s="32">
        <v>247</v>
      </c>
      <c r="H12" s="32">
        <v>237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9"/>
    </row>
    <row r="13" spans="1:15" ht="27.75" customHeight="1">
      <c r="A13" s="30"/>
      <c r="B13" s="25" t="s">
        <v>28</v>
      </c>
      <c r="C13" s="26">
        <v>417</v>
      </c>
      <c r="D13" s="31">
        <v>377</v>
      </c>
      <c r="E13" s="28">
        <f t="shared" si="0"/>
        <v>0.9040767386091128</v>
      </c>
      <c r="F13" s="31">
        <v>16988.762650999997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9"/>
    </row>
    <row r="14" spans="1:15" ht="27.75" customHeight="1">
      <c r="A14" s="30"/>
      <c r="B14" s="25" t="s">
        <v>29</v>
      </c>
      <c r="C14" s="26">
        <v>983</v>
      </c>
      <c r="D14" s="31">
        <v>1013</v>
      </c>
      <c r="E14" s="35">
        <f t="shared" si="0"/>
        <v>1.0305188199389623</v>
      </c>
      <c r="F14" s="31">
        <v>24419.469553</v>
      </c>
      <c r="G14" s="37">
        <v>187</v>
      </c>
      <c r="H14" s="37">
        <v>172</v>
      </c>
      <c r="I14" s="107">
        <v>3243.676633</v>
      </c>
      <c r="J14" s="107">
        <v>19923.20851</v>
      </c>
      <c r="K14" s="107">
        <v>177</v>
      </c>
      <c r="L14" s="107">
        <v>213</v>
      </c>
      <c r="M14" s="107">
        <v>619</v>
      </c>
      <c r="N14" s="29">
        <f t="shared" si="1"/>
        <v>1009</v>
      </c>
      <c r="O14" s="108"/>
    </row>
    <row r="15" spans="1:15" ht="27.75" customHeight="1">
      <c r="A15" s="30"/>
      <c r="B15" s="25" t="s">
        <v>30</v>
      </c>
      <c r="C15" s="26">
        <v>460</v>
      </c>
      <c r="D15" s="31">
        <v>363</v>
      </c>
      <c r="E15" s="28">
        <f t="shared" si="0"/>
        <v>0.7891304347826087</v>
      </c>
      <c r="F15" s="31">
        <v>10164.165457999998</v>
      </c>
      <c r="G15" s="29">
        <v>37</v>
      </c>
      <c r="H15" s="29">
        <v>33</v>
      </c>
      <c r="I15" s="109">
        <v>736.874065</v>
      </c>
      <c r="J15" s="109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8"/>
    </row>
    <row r="16" spans="1:15" ht="27.75" customHeight="1">
      <c r="A16" s="30"/>
      <c r="B16" s="25" t="s">
        <v>31</v>
      </c>
      <c r="C16" s="38">
        <v>497</v>
      </c>
      <c r="D16" s="31">
        <v>500</v>
      </c>
      <c r="E16" s="28">
        <f t="shared" si="0"/>
        <v>1.0060362173038229</v>
      </c>
      <c r="F16" s="31">
        <v>15643.0128143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8"/>
    </row>
    <row r="17" spans="1:15" s="4" customFormat="1" ht="27.75" customHeight="1">
      <c r="A17" s="39" t="s">
        <v>32</v>
      </c>
      <c r="B17" s="39"/>
      <c r="C17" s="40">
        <f aca="true" t="shared" si="2" ref="C17:M17">SUM(C6:C16)</f>
        <v>11409</v>
      </c>
      <c r="D17" s="41">
        <f t="shared" si="2"/>
        <v>10755</v>
      </c>
      <c r="E17" s="42">
        <f t="shared" si="0"/>
        <v>0.9426768340783592</v>
      </c>
      <c r="F17" s="41">
        <f t="shared" si="2"/>
        <v>357761.47042329994</v>
      </c>
      <c r="G17" s="43">
        <f t="shared" si="2"/>
        <v>1889</v>
      </c>
      <c r="H17" s="43">
        <f t="shared" si="2"/>
        <v>1854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10">
        <f aca="true" t="shared" si="3" ref="N10:N41">SUM(K17:M17)</f>
        <v>10157</v>
      </c>
      <c r="O17" s="111"/>
    </row>
    <row r="18" spans="1:15" ht="27.75" customHeight="1">
      <c r="A18" s="44" t="s">
        <v>33</v>
      </c>
      <c r="B18" s="45" t="s">
        <v>34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71">
        <v>51</v>
      </c>
      <c r="N18" s="32">
        <f t="shared" si="3"/>
        <v>256</v>
      </c>
      <c r="O18" s="112" t="s">
        <v>35</v>
      </c>
    </row>
    <row r="19" spans="1:15" ht="27.75" customHeight="1">
      <c r="A19" s="47"/>
      <c r="B19" s="45" t="s">
        <v>36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71">
        <v>110</v>
      </c>
      <c r="N19" s="32">
        <f t="shared" si="3"/>
        <v>461</v>
      </c>
      <c r="O19" s="112" t="s">
        <v>35</v>
      </c>
    </row>
    <row r="20" spans="1:15" s="4" customFormat="1" ht="27.75" customHeight="1">
      <c r="A20" s="39" t="s">
        <v>37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10">
        <f t="shared" si="3"/>
        <v>717</v>
      </c>
      <c r="O20" s="113" t="s">
        <v>38</v>
      </c>
    </row>
    <row r="21" spans="1:15" ht="27.75" customHeight="1">
      <c r="A21" s="50" t="s">
        <v>39</v>
      </c>
      <c r="B21" s="51" t="s">
        <v>40</v>
      </c>
      <c r="C21" s="44">
        <v>93</v>
      </c>
      <c r="D21" s="46">
        <v>93</v>
      </c>
      <c r="E21" s="33">
        <f t="shared" si="0"/>
        <v>1</v>
      </c>
      <c r="F21" s="46">
        <v>1777.406918</v>
      </c>
      <c r="G21" s="44">
        <v>49</v>
      </c>
      <c r="H21" s="44">
        <v>49</v>
      </c>
      <c r="I21" s="46">
        <v>990.988211</v>
      </c>
      <c r="J21" s="46">
        <v>748.523707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4"/>
    </row>
    <row r="22" spans="1:15" s="4" customFormat="1" ht="27.75" customHeight="1">
      <c r="A22" s="39" t="s">
        <v>41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1777.406918</v>
      </c>
      <c r="G22" s="49">
        <f t="shared" si="5"/>
        <v>49</v>
      </c>
      <c r="H22" s="49">
        <f t="shared" si="5"/>
        <v>49</v>
      </c>
      <c r="I22" s="49">
        <f t="shared" si="5"/>
        <v>990.988211</v>
      </c>
      <c r="J22" s="49">
        <f t="shared" si="5"/>
        <v>748.523707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10">
        <f t="shared" si="3"/>
        <v>93</v>
      </c>
      <c r="O22" s="115"/>
    </row>
    <row r="23" spans="1:15" s="5" customFormat="1" ht="27.75" customHeight="1">
      <c r="A23" s="52" t="s">
        <v>42</v>
      </c>
      <c r="B23" s="53"/>
      <c r="C23" s="54">
        <f>C17+C20+C22</f>
        <v>12341</v>
      </c>
      <c r="D23" s="54">
        <f>D17+D20+D22</f>
        <v>11687</v>
      </c>
      <c r="E23" s="55">
        <f t="shared" si="0"/>
        <v>0.9470059152418767</v>
      </c>
      <c r="F23" s="54">
        <f>F17+F20+F22</f>
        <v>396008.22890129994</v>
      </c>
      <c r="G23" s="54">
        <f aca="true" t="shared" si="6" ref="G23:M23">G17+G20+G22</f>
        <v>1938</v>
      </c>
      <c r="H23" s="54">
        <f t="shared" si="6"/>
        <v>1903</v>
      </c>
      <c r="I23" s="54">
        <f t="shared" si="6"/>
        <v>82396.6277556</v>
      </c>
      <c r="J23" s="54">
        <f t="shared" si="6"/>
        <v>271110.3688824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6">
        <f t="shared" si="3"/>
        <v>10967</v>
      </c>
      <c r="O23" s="117"/>
    </row>
    <row r="24" spans="1:15" ht="27.75" customHeight="1">
      <c r="A24" s="56" t="s">
        <v>43</v>
      </c>
      <c r="B24" s="45" t="s">
        <v>44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8">
        <v>5930.48</v>
      </c>
      <c r="J24" s="118">
        <v>946.919</v>
      </c>
      <c r="K24" s="118">
        <v>261</v>
      </c>
      <c r="L24" s="118">
        <v>4</v>
      </c>
      <c r="M24" s="118">
        <v>0</v>
      </c>
      <c r="N24" s="32">
        <f t="shared" si="3"/>
        <v>265</v>
      </c>
      <c r="O24" s="119"/>
    </row>
    <row r="25" spans="1:15" ht="27.75" customHeight="1">
      <c r="A25" s="59"/>
      <c r="B25" s="45" t="s">
        <v>45</v>
      </c>
      <c r="C25" s="26">
        <v>783</v>
      </c>
      <c r="D25" s="57">
        <v>629</v>
      </c>
      <c r="E25" s="60">
        <f t="shared" si="0"/>
        <v>0.8033205619412516</v>
      </c>
      <c r="F25" s="57">
        <v>19417.203400000002</v>
      </c>
      <c r="G25" s="58">
        <v>172</v>
      </c>
      <c r="H25" s="58">
        <v>139</v>
      </c>
      <c r="I25" s="120">
        <v>3921.7313</v>
      </c>
      <c r="J25" s="120">
        <v>13879.8174</v>
      </c>
      <c r="K25" s="120">
        <v>177</v>
      </c>
      <c r="L25" s="120">
        <v>141</v>
      </c>
      <c r="M25" s="120">
        <v>254</v>
      </c>
      <c r="N25" s="32">
        <f t="shared" si="3"/>
        <v>572</v>
      </c>
      <c r="O25" s="121"/>
    </row>
    <row r="26" spans="1:15" ht="27.75" customHeight="1">
      <c r="A26" s="59"/>
      <c r="B26" s="25" t="s">
        <v>46</v>
      </c>
      <c r="C26" s="26">
        <v>126</v>
      </c>
      <c r="D26" s="26">
        <v>400</v>
      </c>
      <c r="E26" s="33">
        <f t="shared" si="0"/>
        <v>3.1746031746031744</v>
      </c>
      <c r="F26" s="26">
        <v>13098.385600000003</v>
      </c>
      <c r="G26" s="58">
        <v>100</v>
      </c>
      <c r="H26" s="58">
        <v>100</v>
      </c>
      <c r="I26" s="122">
        <v>2160.5356</v>
      </c>
      <c r="J26" s="122">
        <v>8231.2477</v>
      </c>
      <c r="K26" s="122">
        <v>72</v>
      </c>
      <c r="L26" s="122">
        <v>114</v>
      </c>
      <c r="M26" s="122">
        <v>143</v>
      </c>
      <c r="N26" s="32">
        <f t="shared" si="3"/>
        <v>329</v>
      </c>
      <c r="O26" s="123"/>
    </row>
    <row r="27" spans="1:15" ht="27.75" customHeight="1">
      <c r="A27" s="59"/>
      <c r="B27" s="25" t="s">
        <v>47</v>
      </c>
      <c r="C27" s="26">
        <v>68</v>
      </c>
      <c r="D27" s="26">
        <v>68</v>
      </c>
      <c r="E27" s="60">
        <f t="shared" si="0"/>
        <v>1</v>
      </c>
      <c r="F27" s="26">
        <v>2384.1285</v>
      </c>
      <c r="G27" s="58">
        <v>21</v>
      </c>
      <c r="H27" s="58">
        <v>21</v>
      </c>
      <c r="I27" s="122">
        <v>202.4917</v>
      </c>
      <c r="J27" s="122">
        <v>1240.7426</v>
      </c>
      <c r="K27" s="122">
        <v>8</v>
      </c>
      <c r="L27" s="122">
        <v>18</v>
      </c>
      <c r="M27" s="122">
        <v>17</v>
      </c>
      <c r="N27" s="32">
        <f t="shared" si="3"/>
        <v>43</v>
      </c>
      <c r="O27" s="123"/>
    </row>
    <row r="28" spans="1:15" ht="27.75" customHeight="1">
      <c r="A28" s="59"/>
      <c r="B28" s="45" t="s">
        <v>48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22">
        <v>0</v>
      </c>
      <c r="J28" s="122">
        <v>1144.114883</v>
      </c>
      <c r="K28" s="122">
        <v>7</v>
      </c>
      <c r="L28" s="122">
        <v>6</v>
      </c>
      <c r="M28" s="122">
        <v>0</v>
      </c>
      <c r="N28" s="32">
        <f t="shared" si="3"/>
        <v>13</v>
      </c>
      <c r="O28" s="124" t="s">
        <v>49</v>
      </c>
    </row>
    <row r="29" spans="1:15" ht="27.75" customHeight="1">
      <c r="A29" s="59"/>
      <c r="B29" s="45" t="s">
        <v>50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22">
        <v>0</v>
      </c>
      <c r="J29" s="122">
        <v>2521.756336</v>
      </c>
      <c r="K29" s="122">
        <v>1</v>
      </c>
      <c r="L29" s="122">
        <v>0</v>
      </c>
      <c r="M29" s="122">
        <v>0</v>
      </c>
      <c r="N29" s="32">
        <f t="shared" si="3"/>
        <v>1</v>
      </c>
      <c r="O29" s="124" t="s">
        <v>51</v>
      </c>
    </row>
    <row r="30" spans="1:15" ht="27.75" customHeight="1">
      <c r="A30" s="59"/>
      <c r="B30" s="45" t="s">
        <v>52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22">
        <v>0</v>
      </c>
      <c r="J30" s="122">
        <v>3387.944516</v>
      </c>
      <c r="K30" s="122">
        <v>3</v>
      </c>
      <c r="L30" s="122">
        <v>15</v>
      </c>
      <c r="M30" s="122">
        <v>0</v>
      </c>
      <c r="N30" s="32">
        <f t="shared" si="3"/>
        <v>18</v>
      </c>
      <c r="O30" s="125" t="s">
        <v>53</v>
      </c>
    </row>
    <row r="31" spans="1:15" ht="27.75" customHeight="1">
      <c r="A31" s="62"/>
      <c r="B31" s="45" t="s">
        <v>54</v>
      </c>
      <c r="C31" s="26">
        <v>164</v>
      </c>
      <c r="D31" s="26">
        <v>187</v>
      </c>
      <c r="E31" s="60">
        <f t="shared" si="0"/>
        <v>1.1402439024390243</v>
      </c>
      <c r="F31" s="26">
        <v>6689.521533</v>
      </c>
      <c r="G31" s="58">
        <v>0</v>
      </c>
      <c r="H31" s="58">
        <v>0</v>
      </c>
      <c r="I31" s="122">
        <v>0</v>
      </c>
      <c r="J31" s="122">
        <v>3722.232037</v>
      </c>
      <c r="K31" s="122">
        <v>0</v>
      </c>
      <c r="L31" s="122">
        <v>0</v>
      </c>
      <c r="M31" s="122">
        <v>0</v>
      </c>
      <c r="N31" s="32">
        <f t="shared" si="3"/>
        <v>0</v>
      </c>
      <c r="O31" s="126" t="s">
        <v>55</v>
      </c>
    </row>
    <row r="32" spans="1:15" s="4" customFormat="1" ht="27.75" customHeight="1">
      <c r="A32" s="63" t="s">
        <v>56</v>
      </c>
      <c r="B32" s="64"/>
      <c r="C32" s="65">
        <f>SUM(C24:C31)+538</f>
        <v>2174</v>
      </c>
      <c r="D32" s="65">
        <f>SUM(D24:D31)+538</f>
        <v>2306</v>
      </c>
      <c r="E32" s="42">
        <f t="shared" si="0"/>
        <v>1.0607175712971482</v>
      </c>
      <c r="F32" s="65">
        <f aca="true" t="shared" si="7" ref="F32:M32">SUM(F24:F31)</f>
        <v>59711.484573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10">
        <f t="shared" si="3"/>
        <v>1241</v>
      </c>
      <c r="O32" s="113" t="s">
        <v>57</v>
      </c>
    </row>
    <row r="33" spans="1:15" ht="27.75" customHeight="1">
      <c r="A33" s="66" t="s">
        <v>58</v>
      </c>
      <c r="B33" s="45" t="s">
        <v>59</v>
      </c>
      <c r="C33" s="67">
        <v>1051</v>
      </c>
      <c r="D33" s="26">
        <v>1066</v>
      </c>
      <c r="E33" s="61">
        <f aca="true" t="shared" si="8" ref="E28:E41">D33/C33</f>
        <v>1.0142721217887727</v>
      </c>
      <c r="F33" s="68">
        <v>19239.060541499995</v>
      </c>
      <c r="G33" s="26">
        <v>208</v>
      </c>
      <c r="H33" s="26">
        <v>183</v>
      </c>
      <c r="I33" s="123">
        <v>4950.159747</v>
      </c>
      <c r="J33" s="123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7"/>
    </row>
    <row r="34" spans="1:15" ht="27.75" customHeight="1">
      <c r="A34" s="69"/>
      <c r="B34" s="45" t="s">
        <v>60</v>
      </c>
      <c r="C34" s="67">
        <v>1098</v>
      </c>
      <c r="D34" s="26">
        <v>1163</v>
      </c>
      <c r="E34" s="61">
        <f t="shared" si="8"/>
        <v>1.0591985428051003</v>
      </c>
      <c r="F34" s="68">
        <v>13798.127558000006</v>
      </c>
      <c r="G34" s="26">
        <v>42</v>
      </c>
      <c r="H34" s="26">
        <v>39</v>
      </c>
      <c r="I34" s="26">
        <v>553.767639</v>
      </c>
      <c r="J34" s="26">
        <v>11795.09575</v>
      </c>
      <c r="K34" s="26">
        <v>39</v>
      </c>
      <c r="L34" s="26">
        <v>0</v>
      </c>
      <c r="M34" s="26">
        <v>915</v>
      </c>
      <c r="N34" s="32">
        <f t="shared" si="3"/>
        <v>954</v>
      </c>
      <c r="O34" s="127"/>
    </row>
    <row r="35" spans="1:15" ht="27.75" customHeight="1">
      <c r="A35" s="69"/>
      <c r="B35" s="45" t="s">
        <v>61</v>
      </c>
      <c r="C35" s="70">
        <v>1368</v>
      </c>
      <c r="D35" s="26">
        <v>1288</v>
      </c>
      <c r="E35" s="60">
        <f t="shared" si="8"/>
        <v>0.9415204678362573</v>
      </c>
      <c r="F35" s="68">
        <v>14712.914009000004</v>
      </c>
      <c r="G35" s="26">
        <v>46</v>
      </c>
      <c r="H35" s="26">
        <v>45</v>
      </c>
      <c r="I35" s="26">
        <v>726.942533</v>
      </c>
      <c r="J35" s="26">
        <v>14102.2669</v>
      </c>
      <c r="K35" s="26">
        <v>45</v>
      </c>
      <c r="L35" s="26">
        <v>0</v>
      </c>
      <c r="M35" s="26">
        <v>999</v>
      </c>
      <c r="N35" s="32">
        <f t="shared" si="3"/>
        <v>1044</v>
      </c>
      <c r="O35" s="127"/>
    </row>
    <row r="36" spans="1:15" ht="27.75" customHeight="1">
      <c r="A36" s="69"/>
      <c r="B36" s="45" t="s">
        <v>62</v>
      </c>
      <c r="C36" s="70">
        <v>1013</v>
      </c>
      <c r="D36" s="26">
        <v>1188</v>
      </c>
      <c r="E36" s="61">
        <f t="shared" si="8"/>
        <v>1.1727541954590326</v>
      </c>
      <c r="F36" s="68">
        <v>25758.296497</v>
      </c>
      <c r="G36" s="26">
        <v>258</v>
      </c>
      <c r="H36" s="26">
        <v>247</v>
      </c>
      <c r="I36" s="26">
        <v>6194.530321</v>
      </c>
      <c r="J36" s="26">
        <v>18757.77985</v>
      </c>
      <c r="K36" s="26">
        <v>247</v>
      </c>
      <c r="L36" s="26">
        <v>0</v>
      </c>
      <c r="M36" s="26">
        <v>827</v>
      </c>
      <c r="N36" s="32">
        <f t="shared" si="3"/>
        <v>1074</v>
      </c>
      <c r="O36" s="127"/>
    </row>
    <row r="37" spans="1:15" ht="27.75" customHeight="1">
      <c r="A37" s="69"/>
      <c r="B37" s="45" t="s">
        <v>63</v>
      </c>
      <c r="C37" s="70">
        <v>2122</v>
      </c>
      <c r="D37" s="26">
        <v>2386</v>
      </c>
      <c r="E37" s="61">
        <f t="shared" si="8"/>
        <v>1.124410933081998</v>
      </c>
      <c r="F37" s="68">
        <v>56223.2278364</v>
      </c>
      <c r="G37" s="26">
        <v>583</v>
      </c>
      <c r="H37" s="26">
        <v>536</v>
      </c>
      <c r="I37" s="26">
        <v>14347.48291</v>
      </c>
      <c r="J37" s="26">
        <v>42489.43787</v>
      </c>
      <c r="K37" s="26">
        <v>540</v>
      </c>
      <c r="L37" s="26">
        <v>0</v>
      </c>
      <c r="M37" s="26">
        <v>1468</v>
      </c>
      <c r="N37" s="32">
        <f t="shared" si="3"/>
        <v>2008</v>
      </c>
      <c r="O37" s="127"/>
    </row>
    <row r="38" spans="1:15" ht="27.75" customHeight="1">
      <c r="A38" s="69"/>
      <c r="B38" s="45" t="s">
        <v>64</v>
      </c>
      <c r="C38" s="71">
        <v>408</v>
      </c>
      <c r="D38" s="68">
        <v>853</v>
      </c>
      <c r="E38" s="61">
        <f t="shared" si="8"/>
        <v>2.090686274509804</v>
      </c>
      <c r="F38" s="68">
        <v>9457.560492</v>
      </c>
      <c r="G38" s="26">
        <v>65</v>
      </c>
      <c r="H38" s="26">
        <v>66</v>
      </c>
      <c r="I38" s="26" t="s">
        <v>65</v>
      </c>
      <c r="J38" s="26">
        <v>8264.625076</v>
      </c>
      <c r="K38" s="26">
        <v>66</v>
      </c>
      <c r="L38" s="26">
        <v>0</v>
      </c>
      <c r="M38" s="26">
        <v>785</v>
      </c>
      <c r="N38" s="32">
        <f t="shared" si="3"/>
        <v>851</v>
      </c>
      <c r="O38" s="128"/>
    </row>
    <row r="39" spans="1:15" ht="27.75" customHeight="1">
      <c r="A39" s="69"/>
      <c r="B39" s="72" t="s">
        <v>66</v>
      </c>
      <c r="C39" s="73">
        <v>0</v>
      </c>
      <c r="D39" s="68">
        <v>0</v>
      </c>
      <c r="E39" s="61">
        <v>0</v>
      </c>
      <c r="F39" s="68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2">
        <v>0</v>
      </c>
      <c r="O39" s="129" t="s">
        <v>67</v>
      </c>
    </row>
    <row r="40" spans="1:15" ht="27.75" customHeight="1">
      <c r="A40" s="69"/>
      <c r="B40" s="72" t="s">
        <v>68</v>
      </c>
      <c r="C40" s="73">
        <v>0</v>
      </c>
      <c r="D40" s="68">
        <v>0</v>
      </c>
      <c r="E40" s="61">
        <v>0</v>
      </c>
      <c r="F40" s="68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2">
        <v>0</v>
      </c>
      <c r="O40" s="130"/>
    </row>
    <row r="41" spans="1:15" s="4" customFormat="1" ht="27.75" customHeight="1">
      <c r="A41" s="74" t="s">
        <v>69</v>
      </c>
      <c r="B41" s="75"/>
      <c r="C41" s="76">
        <v>7060</v>
      </c>
      <c r="D41" s="76">
        <f>SUM(D33:D38)</f>
        <v>7944</v>
      </c>
      <c r="E41" s="42">
        <f>D41/C41</f>
        <v>1.1252124645892352</v>
      </c>
      <c r="F41" s="76">
        <f aca="true" t="shared" si="9" ref="E41:M41">SUM(F33:F38)</f>
        <v>139189.1869339</v>
      </c>
      <c r="G41" s="76">
        <f t="shared" si="9"/>
        <v>1202</v>
      </c>
      <c r="H41" s="76">
        <f t="shared" si="9"/>
        <v>1116</v>
      </c>
      <c r="I41" s="76">
        <f t="shared" si="9"/>
        <v>26772.88315</v>
      </c>
      <c r="J41" s="76">
        <f t="shared" si="9"/>
        <v>109863.798756</v>
      </c>
      <c r="K41" s="76">
        <f t="shared" si="9"/>
        <v>1120</v>
      </c>
      <c r="L41" s="76">
        <f t="shared" si="9"/>
        <v>0</v>
      </c>
      <c r="M41" s="76">
        <f t="shared" si="9"/>
        <v>5747</v>
      </c>
      <c r="N41" s="110">
        <f>SUM(K41:M41)</f>
        <v>6867</v>
      </c>
      <c r="O41" s="115"/>
    </row>
    <row r="42" spans="1:15" s="5" customFormat="1" ht="27.75" customHeight="1">
      <c r="A42" s="77" t="s">
        <v>70</v>
      </c>
      <c r="B42" s="78"/>
      <c r="C42" s="79">
        <f>C32+C41</f>
        <v>9234</v>
      </c>
      <c r="D42" s="79">
        <f>D32+D41</f>
        <v>10250</v>
      </c>
      <c r="E42" s="80">
        <f>D42/C42</f>
        <v>1.1100281568117825</v>
      </c>
      <c r="F42" s="79">
        <f>F32+F41</f>
        <v>198900.6715069</v>
      </c>
      <c r="G42" s="79">
        <f aca="true" t="shared" si="10" ref="G42:M42">G32+G41</f>
        <v>1501</v>
      </c>
      <c r="H42" s="79">
        <f t="shared" si="10"/>
        <v>1377</v>
      </c>
      <c r="I42" s="79">
        <f t="shared" si="10"/>
        <v>38988.12175</v>
      </c>
      <c r="J42" s="79">
        <f t="shared" si="10"/>
        <v>144938.573228</v>
      </c>
      <c r="K42" s="79">
        <f t="shared" si="10"/>
        <v>1649</v>
      </c>
      <c r="L42" s="79">
        <f t="shared" si="10"/>
        <v>298</v>
      </c>
      <c r="M42" s="79">
        <f t="shared" si="10"/>
        <v>6161</v>
      </c>
      <c r="N42" s="116">
        <f>SUM(K42:M42)</f>
        <v>8108</v>
      </c>
      <c r="O42" s="117"/>
    </row>
    <row r="43" spans="1:16" s="6" customFormat="1" ht="27.75" customHeight="1">
      <c r="A43" s="81" t="s">
        <v>71</v>
      </c>
      <c r="B43" s="82"/>
      <c r="C43" s="83">
        <f>C23+C42</f>
        <v>21575</v>
      </c>
      <c r="D43" s="83">
        <f>D23+D42</f>
        <v>21937</v>
      </c>
      <c r="E43" s="84">
        <f>D43/C43</f>
        <v>1.0167786790266513</v>
      </c>
      <c r="F43" s="83">
        <f aca="true" t="shared" si="11" ref="F43:M43">F23+F42</f>
        <v>594908.9004082</v>
      </c>
      <c r="G43" s="83">
        <f t="shared" si="11"/>
        <v>3439</v>
      </c>
      <c r="H43" s="83">
        <f t="shared" si="11"/>
        <v>3280</v>
      </c>
      <c r="I43" s="83">
        <f t="shared" si="11"/>
        <v>121384.74950559999</v>
      </c>
      <c r="J43" s="83">
        <f t="shared" si="11"/>
        <v>416048.94211039995</v>
      </c>
      <c r="K43" s="83">
        <f t="shared" si="11"/>
        <v>4006</v>
      </c>
      <c r="L43" s="83">
        <f t="shared" si="11"/>
        <v>2636</v>
      </c>
      <c r="M43" s="83">
        <f t="shared" si="11"/>
        <v>12433</v>
      </c>
      <c r="N43" s="131">
        <f>SUM(K43:M43)</f>
        <v>19075</v>
      </c>
      <c r="O43" s="132"/>
      <c r="P43" s="133"/>
    </row>
    <row r="46" spans="11:14" ht="13.5">
      <c r="K46" s="134"/>
      <c r="L46" s="134"/>
      <c r="M46" s="134"/>
      <c r="N46" s="135"/>
    </row>
    <row r="49" spans="6:8" ht="13.5">
      <c r="F49" s="85"/>
      <c r="G49" s="86"/>
      <c r="H49" s="86"/>
    </row>
    <row r="50" spans="6:8" ht="13.5">
      <c r="F50" s="85"/>
      <c r="G50" s="86"/>
      <c r="H50" s="86"/>
    </row>
    <row r="51" spans="6:8" ht="13.5">
      <c r="F51" s="87"/>
      <c r="G51" s="88"/>
      <c r="H51" s="88"/>
    </row>
  </sheetData>
  <sheetProtection/>
  <mergeCells count="26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41:B41"/>
    <mergeCell ref="A42:B42"/>
    <mergeCell ref="A43:B43"/>
    <mergeCell ref="A4:A5"/>
    <mergeCell ref="A6:A16"/>
    <mergeCell ref="A18:A19"/>
    <mergeCell ref="A24:A31"/>
    <mergeCell ref="A33:A40"/>
    <mergeCell ref="B4:B5"/>
    <mergeCell ref="C4:C5"/>
    <mergeCell ref="D4:D5"/>
    <mergeCell ref="E4:E5"/>
    <mergeCell ref="F4:F5"/>
    <mergeCell ref="O4:O5"/>
    <mergeCell ref="O39:O40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E41 E17" formula="1"/>
    <ignoredError sqref="N18:N38 N41: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2019-11-01T09:01:33Z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